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activeTab="12"/>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calcPr calcId="144525"/>
</workbook>
</file>

<file path=xl/sharedStrings.xml><?xml version="1.0" encoding="utf-8"?>
<sst xmlns="http://schemas.openxmlformats.org/spreadsheetml/2006/main" count="648" uniqueCount="540">
  <si>
    <t>目         录</t>
  </si>
  <si>
    <t>编报单位：上海市崇明区陈家镇人民政府</t>
  </si>
  <si>
    <t>2023年一般公共预算收入决算情况表</t>
  </si>
  <si>
    <t>2023年一般公共预算支出决算情况表</t>
  </si>
  <si>
    <t>2023年一般公共预算基本支出决算情况表</t>
  </si>
  <si>
    <t>2023年政府性基金收入决算情况表</t>
  </si>
  <si>
    <t>2023年政府性基金支出决算情况表</t>
  </si>
  <si>
    <t>2023年国有资本收入决算表</t>
  </si>
  <si>
    <t>2023年国有资本支出决算表</t>
  </si>
  <si>
    <t>2023年社会保险基金收入决算情况表</t>
  </si>
  <si>
    <t>2023年社会保险基金支出决算情况表</t>
  </si>
  <si>
    <t>2023年乡镇对村级转移支付决算情况表</t>
  </si>
  <si>
    <t>2023年“三公”经费决算情况表</t>
  </si>
  <si>
    <t>2023年乡镇基本建设支出决算情况表</t>
  </si>
  <si>
    <t>2023年政府收支决算情况说明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</si>
  <si>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</si>
  <si>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</si>
  <si>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</si>
  <si>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</si>
  <si>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</si>
  <si>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</si>
  <si>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</si>
  <si>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</si>
  <si>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r>
      <rPr>
        <sz val="11"/>
        <rFont val="Sylfaen"/>
        <charset val="134"/>
      </rPr>
      <t xml:space="preserve">  1.</t>
    </r>
    <r>
      <rPr>
        <sz val="11"/>
        <rFont val="宋体"/>
        <charset val="134"/>
      </rPr>
      <t>一般性转移支付</t>
    </r>
  </si>
  <si>
    <r>
      <rPr>
        <sz val="11"/>
        <rFont val="Sylfaen"/>
        <charset val="134"/>
      </rPr>
      <t xml:space="preserve">  2.</t>
    </r>
    <r>
      <rPr>
        <sz val="11"/>
        <rFont val="宋体"/>
        <charset val="134"/>
      </rPr>
      <t>专项转移支付</t>
    </r>
  </si>
  <si>
    <t>一般公共预算收入合计</t>
  </si>
  <si>
    <t>上年结转收入</t>
  </si>
  <si>
    <t>动用预算稳定调节基金</t>
  </si>
  <si>
    <t>总    计</t>
  </si>
  <si>
    <t>科目编码</t>
  </si>
  <si>
    <t>201</t>
  </si>
  <si>
    <t>一般公共服务支出</t>
  </si>
  <si>
    <t>20101</t>
  </si>
  <si>
    <t>人大事务</t>
  </si>
  <si>
    <t>2010107</t>
  </si>
  <si>
    <t>人大代表履职能力提升</t>
  </si>
  <si>
    <t>2010108</t>
  </si>
  <si>
    <t>代表工作</t>
  </si>
  <si>
    <t>2010199</t>
  </si>
  <si>
    <t>其他人大事务支出</t>
  </si>
  <si>
    <t>20103</t>
  </si>
  <si>
    <t>政府办公厅（室）及相关机构事务</t>
  </si>
  <si>
    <t>2010301</t>
  </si>
  <si>
    <t>行政运行</t>
  </si>
  <si>
    <t>20105</t>
  </si>
  <si>
    <t>统计信息事务</t>
  </si>
  <si>
    <t>2010505</t>
  </si>
  <si>
    <t>专项统计业务</t>
  </si>
  <si>
    <t>2010507</t>
  </si>
  <si>
    <t>专项普查活动</t>
  </si>
  <si>
    <t>20106</t>
  </si>
  <si>
    <t>财政事务</t>
  </si>
  <si>
    <t>2010699</t>
  </si>
  <si>
    <t>其他财政事务支出</t>
  </si>
  <si>
    <t>20129</t>
  </si>
  <si>
    <t>群众团体事务</t>
  </si>
  <si>
    <t>2012901</t>
  </si>
  <si>
    <t>2012999</t>
  </si>
  <si>
    <t>其他群众团体事务支出</t>
  </si>
  <si>
    <t>20132</t>
  </si>
  <si>
    <t>组织事务</t>
  </si>
  <si>
    <t>2013201</t>
  </si>
  <si>
    <t>2013299</t>
  </si>
  <si>
    <t>其他组织事务支出</t>
  </si>
  <si>
    <t>20136</t>
  </si>
  <si>
    <t>其他共产党事务支出</t>
  </si>
  <si>
    <t>2013650</t>
  </si>
  <si>
    <t>事业运行</t>
  </si>
  <si>
    <t>2013699</t>
  </si>
  <si>
    <t>20138</t>
  </si>
  <si>
    <t>市场监督管理事务</t>
  </si>
  <si>
    <t>2013899</t>
  </si>
  <si>
    <t>其他市场监督管理事务</t>
  </si>
  <si>
    <t>20199</t>
  </si>
  <si>
    <t>其他一般公共服务支出</t>
  </si>
  <si>
    <t>2019999</t>
  </si>
  <si>
    <t>205</t>
  </si>
  <si>
    <t>教育支出</t>
  </si>
  <si>
    <t>20504</t>
  </si>
  <si>
    <t>成人教育</t>
  </si>
  <si>
    <t>2050499</t>
  </si>
  <si>
    <t>其他成人教育支出</t>
  </si>
  <si>
    <t>20599</t>
  </si>
  <si>
    <t>其他教育支出</t>
  </si>
  <si>
    <t>2059999</t>
  </si>
  <si>
    <t>206</t>
  </si>
  <si>
    <t>科学技术支出</t>
  </si>
  <si>
    <t>20607</t>
  </si>
  <si>
    <t>科学技术普及</t>
  </si>
  <si>
    <t>2060702</t>
  </si>
  <si>
    <t>科普活动</t>
  </si>
  <si>
    <t>2060799</t>
  </si>
  <si>
    <t>其他科学技术普及支出</t>
  </si>
  <si>
    <t>20699</t>
  </si>
  <si>
    <t>其他科学技术支出</t>
  </si>
  <si>
    <t>2069999</t>
  </si>
  <si>
    <t>207</t>
  </si>
  <si>
    <t>文化旅游体育与传媒支出</t>
  </si>
  <si>
    <t>20701</t>
  </si>
  <si>
    <t>文化和旅游</t>
  </si>
  <si>
    <t>2070109</t>
  </si>
  <si>
    <t>群众文化</t>
  </si>
  <si>
    <t>2070199</t>
  </si>
  <si>
    <t>其他文化和旅游支出</t>
  </si>
  <si>
    <t>20703</t>
  </si>
  <si>
    <t>体育</t>
  </si>
  <si>
    <t>2070308</t>
  </si>
  <si>
    <t>群众体育</t>
  </si>
  <si>
    <t>20706</t>
  </si>
  <si>
    <t>新闻出版电影</t>
  </si>
  <si>
    <t>2070699</t>
  </si>
  <si>
    <t>其他新闻出版电影支出</t>
  </si>
  <si>
    <t>20799</t>
  </si>
  <si>
    <t>其他文化旅游体育与传媒支出</t>
  </si>
  <si>
    <t>2079999</t>
  </si>
  <si>
    <t>208</t>
  </si>
  <si>
    <t>社会保障和就业支出</t>
  </si>
  <si>
    <t>20801</t>
  </si>
  <si>
    <t>人力资源和社会保障管理事务</t>
  </si>
  <si>
    <t>2080102</t>
  </si>
  <si>
    <t>一般行政管理事务</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</si>
  <si>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</si>
  <si>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</si>
  <si>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</si>
  <si>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</si>
  <si>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</si>
  <si>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</si>
  <si>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</si>
  <si>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</si>
  <si>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</si>
  <si>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</si>
  <si>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</si>
  <si>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</si>
  <si>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</si>
  <si>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</si>
  <si>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</si>
  <si>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</si>
  <si>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</si>
  <si>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</si>
  <si>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</si>
  <si>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</si>
  <si>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</si>
  <si>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</si>
  <si>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</si>
  <si>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</si>
  <si>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</si>
  <si>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</si>
  <si>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2080803</t>
  </si>
  <si>
    <t>在乡复员、退伍军人生活补助</t>
  </si>
  <si>
    <t>2080805</t>
  </si>
  <si>
    <t>义务兵优待</t>
  </si>
  <si>
    <t>2080806</t>
  </si>
  <si>
    <t>农村籍退役士兵老年生活补助</t>
  </si>
  <si>
    <t>2080899</t>
  </si>
  <si>
    <t>其他优抚支出</t>
  </si>
  <si>
    <t>20809</t>
  </si>
  <si>
    <t>退役安置</t>
  </si>
  <si>
    <t>2080902</t>
  </si>
  <si>
    <t>军队移交政府的离退休人员安置</t>
  </si>
  <si>
    <t>20810</t>
  </si>
  <si>
    <t>社会福利</t>
  </si>
  <si>
    <t>2081002</t>
  </si>
  <si>
    <t>老年福利</t>
  </si>
  <si>
    <t>2081006</t>
  </si>
  <si>
    <t>养老服务</t>
  </si>
  <si>
    <t>2081099</t>
  </si>
  <si>
    <t>其他社会福利支出</t>
  </si>
  <si>
    <t>20811</t>
  </si>
  <si>
    <t>残疾人事业</t>
  </si>
  <si>
    <t>2081104</t>
  </si>
  <si>
    <t>残疾人康复</t>
  </si>
  <si>
    <t>2081105</t>
  </si>
  <si>
    <t>残疾人就业</t>
  </si>
  <si>
    <t>2081199</t>
  </si>
  <si>
    <t>其他残疾人事业支出</t>
  </si>
  <si>
    <t>20816</t>
  </si>
  <si>
    <t>红十字事业</t>
  </si>
  <si>
    <t>2081602</t>
  </si>
  <si>
    <t>20819</t>
  </si>
  <si>
    <t>最低生活保障</t>
  </si>
  <si>
    <t>2081901</t>
  </si>
  <si>
    <t>城市最低生活保障金支出</t>
  </si>
  <si>
    <t>2081902</t>
  </si>
  <si>
    <t>农村最低生活保障金支出</t>
  </si>
  <si>
    <t>20820</t>
  </si>
  <si>
    <t>临时救助</t>
  </si>
  <si>
    <t>2082001</t>
  </si>
  <si>
    <t>临时救助支出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</si>
  <si>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</si>
  <si>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</si>
  <si>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</si>
  <si>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</si>
  <si>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</si>
  <si>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</si>
  <si>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</si>
  <si>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</si>
  <si>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</si>
  <si>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</si>
  <si>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</si>
  <si>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</si>
  <si>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2082899</t>
  </si>
  <si>
    <t>其他退役军人事务管理支出</t>
  </si>
  <si>
    <t>20899</t>
  </si>
  <si>
    <t>其他社会保障和就业支出</t>
  </si>
  <si>
    <t>2089999</t>
  </si>
  <si>
    <t>210</t>
  </si>
  <si>
    <t>卫生健康支出</t>
  </si>
  <si>
    <t>21001</t>
  </si>
  <si>
    <t>卫生健康管理事务</t>
  </si>
  <si>
    <t>2100199</t>
  </si>
  <si>
    <t>其他卫生健康管理事务支出</t>
  </si>
  <si>
    <t>21003</t>
  </si>
  <si>
    <t>基层医疗卫生机构</t>
  </si>
  <si>
    <t>2100399</t>
  </si>
  <si>
    <t>其他基层医疗卫生机构支出</t>
  </si>
  <si>
    <t>21004</t>
  </si>
  <si>
    <t>公共卫生</t>
  </si>
  <si>
    <t>2100499</t>
  </si>
  <si>
    <t>其他公共卫生支出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</si>
  <si>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</si>
  <si>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</si>
  <si>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</si>
  <si>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</si>
  <si>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</si>
  <si>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</si>
  <si>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</si>
  <si>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</si>
  <si>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</si>
  <si>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</si>
  <si>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</si>
  <si>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</si>
  <si>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</si>
  <si>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</si>
  <si>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</si>
  <si>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</si>
  <si>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</si>
  <si>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</si>
  <si>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</si>
  <si>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</si>
  <si>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211</t>
  </si>
  <si>
    <t>节能环保支出</t>
  </si>
  <si>
    <t>21101</t>
  </si>
  <si>
    <t>环境保护管理事务</t>
  </si>
  <si>
    <t>2110199</t>
  </si>
  <si>
    <t>其他环境保护管理事务支出</t>
  </si>
  <si>
    <t>21103</t>
  </si>
  <si>
    <t>污染防治</t>
  </si>
  <si>
    <t>2110399</t>
  </si>
  <si>
    <t>其他污染防治支出</t>
  </si>
  <si>
    <t>21111</t>
  </si>
  <si>
    <t>污染减排</t>
  </si>
  <si>
    <t>2111103</t>
  </si>
  <si>
    <t>减排专项支出</t>
  </si>
  <si>
    <t>2111199</t>
  </si>
  <si>
    <t>其他污染减排支出</t>
  </si>
  <si>
    <t>212</t>
  </si>
  <si>
    <t>城乡社区支出</t>
  </si>
  <si>
    <t>21201</t>
  </si>
  <si>
    <t>城乡社区管理事务</t>
  </si>
  <si>
    <t>2120101</t>
  </si>
  <si>
    <t>2120104</t>
  </si>
  <si>
    <t>城管执法</t>
  </si>
  <si>
    <t>2120199</t>
  </si>
  <si>
    <t>其他城乡社区管理事务支出</t>
  </si>
  <si>
    <t>21203</t>
  </si>
  <si>
    <t>城乡社区公共设施</t>
  </si>
  <si>
    <t>2120399</t>
  </si>
  <si>
    <t>其他城乡社区公共设施支出</t>
  </si>
  <si>
    <t>21205</t>
  </si>
  <si>
    <t>城乡社区环境卫生</t>
  </si>
  <si>
    <t>2120501</t>
  </si>
  <si>
    <t>213</t>
  </si>
  <si>
    <t>农林水支出</t>
  </si>
  <si>
    <t>21301</t>
  </si>
  <si>
    <t>农业农村</t>
  </si>
  <si>
    <t>2130104</t>
  </si>
  <si>
    <t>2130108</t>
  </si>
  <si>
    <t>病虫害控制</t>
  </si>
  <si>
    <t>2130109</t>
  </si>
  <si>
    <t>农产品质量安全</t>
  </si>
  <si>
    <t>2130112</t>
  </si>
  <si>
    <t>行业业务管理</t>
  </si>
  <si>
    <t>2130122</t>
  </si>
  <si>
    <t>农业生产发展</t>
  </si>
  <si>
    <t>2130124</t>
  </si>
  <si>
    <t>农村合作经济</t>
  </si>
  <si>
    <t>2130135</t>
  </si>
  <si>
    <t>农业资源保护修复与利用</t>
  </si>
  <si>
    <t>2130142</t>
  </si>
  <si>
    <t>农村道路建设</t>
  </si>
  <si>
    <t>2130148</t>
  </si>
  <si>
    <t>渔业发展</t>
  </si>
  <si>
    <t>2130153</t>
  </si>
  <si>
    <t>农田建设</t>
  </si>
  <si>
    <t>2130199</t>
  </si>
  <si>
    <t>其他农业农村支出</t>
  </si>
  <si>
    <t>21302</t>
  </si>
  <si>
    <t>林业和草原</t>
  </si>
  <si>
    <t>2130205</t>
  </si>
  <si>
    <t>森林资源培育</t>
  </si>
  <si>
    <t>2130207</t>
  </si>
  <si>
    <t>森林资源管理</t>
  </si>
  <si>
    <t>2130209</t>
  </si>
  <si>
    <t>森林生态效益补偿</t>
  </si>
  <si>
    <t>2130234</t>
  </si>
  <si>
    <t>林业草原防灾减灾</t>
  </si>
  <si>
    <t>2130299</t>
  </si>
  <si>
    <t>其他林业和草原支出</t>
  </si>
  <si>
    <t>21303</t>
  </si>
  <si>
    <t>水利</t>
  </si>
  <si>
    <t>2130304</t>
  </si>
  <si>
    <t>水利行业业务管理</t>
  </si>
  <si>
    <t>2130305</t>
  </si>
  <si>
    <t>水利工程建设</t>
  </si>
  <si>
    <t>2130306</t>
  </si>
  <si>
    <t>水利工程运行与维护</t>
  </si>
  <si>
    <t>2130314</t>
  </si>
  <si>
    <t>防汛</t>
  </si>
  <si>
    <t>2130316</t>
  </si>
  <si>
    <t>农村水利</t>
  </si>
  <si>
    <t>2130399</t>
  </si>
  <si>
    <t>其他水利支出</t>
  </si>
  <si>
    <t>21307</t>
  </si>
  <si>
    <t>农村综合改革</t>
  </si>
  <si>
    <t>2130701</t>
  </si>
  <si>
    <t>对村级公益事业建设的补助</t>
  </si>
  <si>
    <t>2130705</t>
  </si>
  <si>
    <t>对村民委员会和村党支部的补助</t>
  </si>
  <si>
    <t>2130706</t>
  </si>
  <si>
    <t>对村集体经济组织的补助</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</si>
  <si>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</si>
  <si>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</si>
  <si>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</si>
  <si>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</si>
  <si>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</si>
  <si>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</si>
  <si>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</si>
  <si>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</si>
  <si>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</si>
  <si>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</si>
  <si>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</si>
  <si>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</si>
  <si>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</si>
  <si>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</si>
  <si>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</si>
  <si>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</si>
  <si>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</si>
  <si>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</si>
  <si>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</si>
  <si>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</si>
  <si>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</si>
  <si>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</si>
  <si>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</si>
  <si>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</si>
  <si>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</si>
  <si>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</si>
  <si>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</si>
  <si>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</si>
  <si>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</si>
  <si>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</si>
  <si>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</si>
  <si>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</si>
  <si>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224</t>
  </si>
  <si>
    <t>灾害防治及应急管理支出</t>
  </si>
  <si>
    <t>22402</t>
  </si>
  <si>
    <t>消防救援事务</t>
  </si>
  <si>
    <t>2240299</t>
  </si>
  <si>
    <t>其他消防救援事务支出</t>
  </si>
  <si>
    <t>229</t>
  </si>
  <si>
    <t>其他支出</t>
  </si>
  <si>
    <t>22999</t>
  </si>
  <si>
    <t>2299999</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</si>
  <si>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</si>
  <si>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</si>
  <si>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</si>
  <si>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</si>
  <si>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</si>
  <si>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</si>
  <si>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</si>
  <si>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</si>
  <si>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</si>
  <si>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</si>
  <si>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</si>
  <si>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</si>
  <si>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</si>
  <si>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</si>
  <si>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</si>
  <si>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</si>
  <si>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</si>
  <si>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</si>
  <si>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</si>
  <si>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</si>
  <si>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</si>
  <si>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</si>
  <si>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</si>
  <si>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</si>
  <si>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</si>
  <si>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</si>
  <si>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</si>
  <si>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</si>
  <si>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</si>
  <si>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</si>
  <si>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</si>
  <si>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</si>
  <si>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</si>
  <si>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</si>
  <si>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</si>
  <si>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</si>
  <si>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</si>
  <si>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</si>
  <si>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</si>
  <si>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</si>
  <si>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</si>
  <si>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</si>
  <si>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</si>
  <si>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</si>
  <si>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</si>
  <si>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</si>
  <si>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</si>
  <si>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</si>
  <si>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</si>
  <si>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</si>
  <si>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</si>
  <si>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</si>
  <si>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</si>
  <si>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</si>
  <si>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</si>
  <si>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</si>
  <si>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</si>
  <si>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</si>
  <si>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</si>
  <si>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</si>
  <si>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</si>
  <si>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</si>
  <si>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政府性基金收入总计</t>
  </si>
  <si>
    <t xml:space="preserve">   </t>
  </si>
  <si>
    <t>20822</t>
  </si>
  <si>
    <t>大中型水库移民后期扶持基金支出</t>
  </si>
  <si>
    <t>2082201</t>
  </si>
  <si>
    <t>移民补助</t>
  </si>
  <si>
    <t>21208</t>
  </si>
  <si>
    <t>国有土地使用权出让收入安排的支出</t>
  </si>
  <si>
    <t>2120803</t>
  </si>
  <si>
    <t>城市建设支出</t>
  </si>
  <si>
    <t>2120804</t>
  </si>
  <si>
    <t>农村基础设施建设支出</t>
  </si>
  <si>
    <t>2120815</t>
  </si>
  <si>
    <t>农村社会事业支出</t>
  </si>
  <si>
    <t>2120816</t>
  </si>
  <si>
    <t>农业农村生态环境支出</t>
  </si>
  <si>
    <t>2120899</t>
  </si>
  <si>
    <t>其他国有土地使用权出让收入安排的支出</t>
  </si>
  <si>
    <t>21219</t>
  </si>
  <si>
    <t>国有土地使用权出让收入对应专项债务收入安排的支出</t>
  </si>
  <si>
    <t>2121904</t>
  </si>
  <si>
    <t>22960</t>
  </si>
  <si>
    <t>彩票公益金安排的支出</t>
  </si>
  <si>
    <t>2296002</t>
  </si>
  <si>
    <t>用于社会福利的彩票公益金支出</t>
  </si>
  <si>
    <t>政府性基金支出总计</t>
  </si>
  <si>
    <t>2023年国有资本经营收入决算情况表</t>
  </si>
  <si>
    <t>项       目</t>
  </si>
  <si>
    <t>国有资本经营收入</t>
  </si>
  <si>
    <t xml:space="preserve">     利润收入</t>
  </si>
  <si>
    <t>上年结余</t>
  </si>
  <si>
    <t>收入总计</t>
  </si>
  <si>
    <t>注：本表为空表，2023年度无国有资本经营收入</t>
  </si>
  <si>
    <t>2023年国有资本经营支出决算情况表</t>
  </si>
  <si>
    <t>国有资本经营预算支出</t>
  </si>
  <si>
    <t xml:space="preserve">    国有企业资本金注入</t>
  </si>
  <si>
    <t xml:space="preserve">      国有经济结构调整支出</t>
  </si>
  <si>
    <t>支出合计</t>
  </si>
  <si>
    <t>支出总计</t>
  </si>
  <si>
    <t>注：本表为空表，2023年度无国有资本经营支出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</si>
  <si>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</si>
  <si>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</si>
  <si>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</si>
  <si>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</si>
  <si>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</si>
  <si>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</si>
  <si>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</si>
  <si>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立新村</t>
  </si>
  <si>
    <t>晨光村</t>
  </si>
  <si>
    <t>裕北村</t>
  </si>
  <si>
    <t>德云村</t>
  </si>
  <si>
    <t>展宏村</t>
  </si>
  <si>
    <t>陈西村</t>
  </si>
  <si>
    <t>裕丰村</t>
  </si>
  <si>
    <t>花漂村</t>
  </si>
  <si>
    <t>八滧村</t>
  </si>
  <si>
    <t>新桥村</t>
  </si>
  <si>
    <t>铁塔村</t>
  </si>
  <si>
    <t>协隆村</t>
  </si>
  <si>
    <t>裕西村</t>
  </si>
  <si>
    <t>裕安村</t>
  </si>
  <si>
    <t>东海村</t>
  </si>
  <si>
    <t>朝阳村</t>
  </si>
  <si>
    <t>鸿田村</t>
  </si>
  <si>
    <t>先锋村</t>
  </si>
  <si>
    <t>陈南村</t>
  </si>
  <si>
    <t>奚渔村</t>
  </si>
  <si>
    <t>瀛东村</t>
  </si>
  <si>
    <t>合计</t>
  </si>
  <si>
    <t>2023年三公经费决算情况表</t>
  </si>
  <si>
    <t>项目</t>
  </si>
  <si>
    <t>决算数为预算数%</t>
  </si>
  <si>
    <t>因公出国（境）费</t>
  </si>
  <si>
    <t>公务接待费</t>
  </si>
  <si>
    <t>公务用车购置及运行费</t>
  </si>
  <si>
    <t>其中：公务用车购置费</t>
  </si>
  <si>
    <t xml:space="preserve">      公务用车运行费</t>
  </si>
  <si>
    <r>
      <rPr>
        <sz val="12"/>
        <rFont val="宋体"/>
        <charset val="134"/>
      </rPr>
      <t>注：①</t>
    </r>
    <r>
      <rPr>
        <sz val="12"/>
        <rFont val="Sylfaen"/>
        <charset val="134"/>
      </rPr>
      <t>2023</t>
    </r>
    <r>
      <rPr>
        <sz val="12"/>
        <rFont val="宋体"/>
        <charset val="134"/>
      </rPr>
      <t>年</t>
    </r>
    <r>
      <rPr>
        <sz val="12"/>
        <rFont val="Sylfaen"/>
        <charset val="134"/>
      </rPr>
      <t>“</t>
    </r>
    <r>
      <rPr>
        <sz val="12"/>
        <rFont val="宋体"/>
        <charset val="134"/>
      </rPr>
      <t>三公</t>
    </r>
    <r>
      <rPr>
        <sz val="12"/>
        <rFont val="Sylfaen"/>
        <charset val="134"/>
      </rPr>
      <t>”</t>
    </r>
    <r>
      <rPr>
        <sz val="12"/>
        <rFont val="宋体"/>
        <charset val="134"/>
      </rPr>
      <t>经费决算合计</t>
    </r>
    <r>
      <rPr>
        <sz val="12"/>
        <rFont val="Sylfaen"/>
        <charset val="134"/>
      </rPr>
      <t>49.88</t>
    </r>
    <r>
      <rPr>
        <sz val="12"/>
        <rFont val="宋体"/>
        <charset val="134"/>
      </rPr>
      <t>万元，完成预算的</t>
    </r>
    <r>
      <rPr>
        <sz val="12"/>
        <rFont val="Sylfaen"/>
        <charset val="134"/>
      </rPr>
      <t>84.40%</t>
    </r>
    <r>
      <rPr>
        <sz val="12"/>
        <rFont val="宋体"/>
        <charset val="134"/>
      </rPr>
      <t>。其中：因公出国（境）费决算数为</t>
    </r>
    <r>
      <rPr>
        <sz val="12"/>
        <rFont val="Sylfaen"/>
        <charset val="134"/>
      </rPr>
      <t>0</t>
    </r>
    <r>
      <rPr>
        <sz val="12"/>
        <rFont val="宋体"/>
        <charset val="134"/>
      </rPr>
      <t>万元，完成预算的</t>
    </r>
    <r>
      <rPr>
        <sz val="12"/>
        <rFont val="Sylfaen"/>
        <charset val="134"/>
      </rPr>
      <t>0%</t>
    </r>
    <r>
      <rPr>
        <sz val="12"/>
        <rFont val="宋体"/>
        <charset val="134"/>
      </rPr>
      <t>；公务接待费决算数为</t>
    </r>
    <r>
      <rPr>
        <sz val="12"/>
        <rFont val="Sylfaen"/>
        <charset val="134"/>
      </rPr>
      <t>37.69</t>
    </r>
    <r>
      <rPr>
        <sz val="12"/>
        <rFont val="宋体"/>
        <charset val="134"/>
      </rPr>
      <t>万元，完成预算的</t>
    </r>
    <r>
      <rPr>
        <sz val="12"/>
        <rFont val="Sylfaen"/>
        <charset val="134"/>
      </rPr>
      <t>94.22%</t>
    </r>
    <r>
      <rPr>
        <sz val="12"/>
        <rFont val="宋体"/>
        <charset val="134"/>
      </rPr>
      <t>；公务用车购置及运行费决算数为</t>
    </r>
    <r>
      <rPr>
        <sz val="12"/>
        <rFont val="Sylfaen"/>
        <charset val="134"/>
      </rPr>
      <t>12.19</t>
    </r>
    <r>
      <rPr>
        <sz val="12"/>
        <rFont val="宋体"/>
        <charset val="134"/>
      </rPr>
      <t>万元，完成预算的</t>
    </r>
    <r>
      <rPr>
        <sz val="12"/>
        <rFont val="Sylfaen"/>
        <charset val="134"/>
      </rPr>
      <t>63.82%</t>
    </r>
    <r>
      <rPr>
        <sz val="12"/>
        <rFont val="宋体"/>
        <charset val="134"/>
      </rPr>
      <t>。低于预算主要是因为厉行节约，减少公务车运行成本。</t>
    </r>
  </si>
  <si>
    <r>
      <rPr>
        <sz val="12"/>
        <rFont val="Sylfaen"/>
        <charset val="134"/>
      </rPr>
      <t xml:space="preserve">      </t>
    </r>
    <r>
      <rPr>
        <sz val="12"/>
        <rFont val="宋体"/>
        <charset val="134"/>
      </rPr>
      <t>②</t>
    </r>
    <r>
      <rPr>
        <sz val="12"/>
        <rFont val="Sylfaen"/>
        <charset val="134"/>
      </rPr>
      <t>2023</t>
    </r>
    <r>
      <rPr>
        <sz val="12"/>
        <rFont val="宋体"/>
        <charset val="134"/>
      </rPr>
      <t>年因公出国（境）团组数</t>
    </r>
    <r>
      <rPr>
        <sz val="12"/>
        <rFont val="Sylfaen"/>
        <charset val="134"/>
      </rPr>
      <t>0</t>
    </r>
    <r>
      <rPr>
        <sz val="12"/>
        <rFont val="宋体"/>
        <charset val="134"/>
      </rPr>
      <t>个，因公出国（境）</t>
    </r>
    <r>
      <rPr>
        <sz val="12"/>
        <rFont val="Sylfaen"/>
        <charset val="134"/>
      </rPr>
      <t>0</t>
    </r>
    <r>
      <rPr>
        <sz val="12"/>
        <rFont val="宋体"/>
        <charset val="134"/>
      </rPr>
      <t>人次；公务用车购置数</t>
    </r>
    <r>
      <rPr>
        <sz val="12"/>
        <rFont val="Sylfaen"/>
        <charset val="134"/>
      </rPr>
      <t>0</t>
    </r>
    <r>
      <rPr>
        <sz val="12"/>
        <rFont val="宋体"/>
        <charset val="134"/>
      </rPr>
      <t>辆，公务用车保有量</t>
    </r>
    <r>
      <rPr>
        <sz val="12"/>
        <rFont val="Sylfaen"/>
        <charset val="134"/>
      </rPr>
      <t>7</t>
    </r>
    <r>
      <rPr>
        <sz val="12"/>
        <rFont val="宋体"/>
        <charset val="134"/>
      </rPr>
      <t>辆（其中</t>
    </r>
    <r>
      <rPr>
        <sz val="12"/>
        <rFont val="Sylfaen"/>
        <charset val="134"/>
      </rPr>
      <t>3</t>
    </r>
    <r>
      <rPr>
        <sz val="12"/>
        <rFont val="宋体"/>
        <charset val="134"/>
      </rPr>
      <t>辆综合执法队在用车辆权属区城管执法大队）；国内公务接待</t>
    </r>
    <r>
      <rPr>
        <sz val="12"/>
        <rFont val="Sylfaen"/>
        <charset val="134"/>
      </rPr>
      <t>605</t>
    </r>
    <r>
      <rPr>
        <sz val="12"/>
        <rFont val="宋体"/>
        <charset val="134"/>
      </rPr>
      <t>批次，国内公务接待</t>
    </r>
    <r>
      <rPr>
        <sz val="12"/>
        <rFont val="Sylfaen"/>
        <charset val="134"/>
      </rPr>
      <t>10300</t>
    </r>
    <r>
      <rPr>
        <sz val="12"/>
        <rFont val="宋体"/>
        <charset val="134"/>
      </rPr>
      <t>人次。</t>
    </r>
  </si>
  <si>
    <t>序号</t>
  </si>
  <si>
    <t>其中：三阳机构搬迁改造</t>
  </si>
  <si>
    <t xml:space="preserve">         新建敬老院项目</t>
  </si>
  <si>
    <t xml:space="preserve">         陈家镇南部助餐点建设</t>
  </si>
  <si>
    <t>其中：撤制镇污水管网完善工程项目</t>
  </si>
  <si>
    <t>其中：生态廊道项目</t>
  </si>
  <si>
    <t xml:space="preserve">          生态大道绿道项目</t>
  </si>
  <si>
    <t xml:space="preserve">          美丽乡村建设项目</t>
  </si>
  <si>
    <t xml:space="preserve">          陈家镇雨污水管网完善工程</t>
  </si>
  <si>
    <t>其中：中华绒鳌蟹“江海21”种业核心基地建设项目</t>
  </si>
  <si>
    <t xml:space="preserve">          都市现代名优渔业绿色繁育基地项目</t>
  </si>
  <si>
    <t xml:space="preserve">          花田喜事特色蔬果生产基地建设项目</t>
  </si>
  <si>
    <t xml:space="preserve">          尾水治理工程项目</t>
  </si>
  <si>
    <t xml:space="preserve">          乡村振兴项目</t>
  </si>
  <si>
    <t xml:space="preserve">         生态廊道项目</t>
  </si>
  <si>
    <t xml:space="preserve">         2019年陈家镇断头河整治项目</t>
  </si>
  <si>
    <t xml:space="preserve">         水利建设项目</t>
  </si>
  <si>
    <t xml:space="preserve">         德云村粮田建设项目</t>
  </si>
  <si>
    <t>关于陈家镇2023年政府收支决算情况的说明</t>
  </si>
  <si>
    <t>一、一般公共预算收支决算总体情况</t>
  </si>
  <si>
    <t xml:space="preserve">    本年收入总计70304.56万元、支出总计70304.56万元。与上年度相比，收入、支出总计各增加15923.61万元。主要原因是：社会保障、农林水专项转移支付及平衡上解支出增加。</t>
  </si>
  <si>
    <t>二、一般公共预算收入决算具体情况</t>
  </si>
  <si>
    <t xml:space="preserve">   本年收入合计55468.78万元，其中：一般性转移支付收入37198.01万元，专项转移支付收入18270.77万元。</t>
  </si>
  <si>
    <t>三、一般公共预算支出决算具体情况</t>
  </si>
  <si>
    <t xml:space="preserve">    本年支出合计52997.5万元。其中：一般公共服务支出3509.83万元,教育支出65.73万元,科学技术支出561万元,文化旅游体育与传媒支出491.17万元,社会保障和就业支出11997.24万元,卫生健康支出1485.97万元,节能环保支出2699.95万元,城乡社区支出6031.97万元,农林水支出18075.55万元,资源勘探工业信息等支出2049.91万元,商业服务业等支出5063.48万元,住房保障支出831.06万元，粮油物资储备支出134.63万元。 </t>
  </si>
  <si>
    <t>四、2023年预算绩效管理工作开展情况</t>
  </si>
  <si>
    <t xml:space="preserve">   陈家镇申报专项资金项目绩效目标57个，涉及预算单位11个，金额金额49650.73万元，实现绩效目标100%申报的要求。实施本乡镇绩效跟踪项目57个，涉及预算单位11个，金额49650.73万元。完成本乡镇绩效评价项目57个，涉及预算单位11个，金额49650.73万元。实施预算评审项目6个，预算资金483.29万元，核减资金27.17万元，核减率5.62%</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</si>
</sst>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64">
    <font>
      <sz val="11"/>
      <color indexed="8"/>
      <name val="宋体"/>
      <charset val="1"/>
      <scheme val="minor"/>
    </font>
    <font>
      <b/>
      <sz val="17"/>
      <name val="华文中宋"/>
      <charset val="134"/>
    </font>
    <font>
      <sz val="9"/>
      <name val="SimSun"/>
      <charset val="134"/>
    </font>
    <font>
      <b/>
      <sz val="12"/>
      <name val="华文中宋"/>
      <charset val="134"/>
    </font>
    <font>
      <sz val="12"/>
      <name val="SimSun"/>
      <charset val="134"/>
    </font>
    <font>
      <sz val="12"/>
      <name val="华文中宋"/>
      <charset val="134"/>
    </font>
    <font>
      <sz val="17"/>
      <name val="华文中宋"/>
      <charset val="134"/>
    </font>
    <font>
      <sz val="11"/>
      <name val="华文中宋"/>
      <charset val="134"/>
    </font>
    <font>
      <b/>
      <sz val="11"/>
      <name val="黑体"/>
      <charset val="134"/>
    </font>
    <font>
      <sz val="10"/>
      <name val="华文中宋"/>
      <charset val="134"/>
    </font>
    <font>
      <b/>
      <sz val="10"/>
      <name val="Times New Roman"/>
      <charset val="134"/>
    </font>
    <font>
      <sz val="10"/>
      <name val="Times New Roman"/>
      <charset val="134"/>
    </font>
    <font>
      <b/>
      <sz val="10"/>
      <name val="华文中宋"/>
      <charset val="134"/>
    </font>
    <font>
      <sz val="22"/>
      <name val="华文中宋"/>
      <charset val="134"/>
    </font>
    <font>
      <b/>
      <sz val="12"/>
      <name val="黑体"/>
      <charset val="134"/>
    </font>
    <font>
      <sz val="12"/>
      <name val="仿宋_GB2312"/>
      <charset val="134"/>
    </font>
    <font>
      <sz val="12"/>
      <name val="Sylfaen"/>
      <charset val="134"/>
    </font>
    <font>
      <b/>
      <sz val="12"/>
      <name val="仿宋_GB2312"/>
      <charset val="134"/>
    </font>
    <font>
      <b/>
      <sz val="12"/>
      <name val="Sylfaen"/>
      <charset val="134"/>
    </font>
    <font>
      <sz val="12"/>
      <name val="宋体"/>
      <charset val="134"/>
    </font>
    <font>
      <b/>
      <sz val="19"/>
      <name val="华文中宋"/>
      <charset val="134"/>
    </font>
    <font>
      <sz val="14"/>
      <name val="华文中宋"/>
      <charset val="134"/>
    </font>
    <font>
      <sz val="11"/>
      <name val="SimSun"/>
      <charset val="134"/>
    </font>
    <font>
      <sz val="11"/>
      <name val="仿宋"/>
      <charset val="134"/>
    </font>
    <font>
      <sz val="11"/>
      <name val="Sylfaen"/>
      <charset val="134"/>
    </font>
    <font>
      <b/>
      <sz val="22"/>
      <name val="SimSun"/>
      <charset val="134"/>
    </font>
    <font>
      <b/>
      <sz val="11"/>
      <name val="宋体"/>
      <charset val="134"/>
    </font>
    <font>
      <sz val="9"/>
      <name val="阿里巴巴普惠体 M"/>
      <charset val="134"/>
    </font>
    <font>
      <b/>
      <sz val="9"/>
      <name val="阿里巴巴普惠体 M"/>
      <charset val="134"/>
    </font>
    <font>
      <b/>
      <sz val="9"/>
      <name val="宋体"/>
      <charset val="134"/>
    </font>
    <font>
      <sz val="9"/>
      <name val="宋体"/>
      <charset val="134"/>
    </font>
    <font>
      <sz val="11"/>
      <name val="宋体"/>
      <charset val="134"/>
    </font>
    <font>
      <b/>
      <sz val="11"/>
      <name val="Sylfaen"/>
      <charset val="134"/>
    </font>
    <font>
      <b/>
      <sz val="11"/>
      <name val="仿宋"/>
      <charset val="134"/>
    </font>
    <font>
      <b/>
      <sz val="11"/>
      <name val="Times New Roman"/>
      <charset val="134"/>
    </font>
    <font>
      <sz val="9"/>
      <name val="仿宋"/>
      <charset val="134"/>
    </font>
    <font>
      <sz val="11"/>
      <name val="Times New Roman"/>
      <charset val="134"/>
    </font>
    <font>
      <sz val="12"/>
      <name val="华文仿宋"/>
      <charset val="134"/>
    </font>
    <font>
      <b/>
      <sz val="11"/>
      <color indexed="8"/>
      <name val="宋体"/>
      <charset val="1"/>
      <scheme val="minor"/>
    </font>
    <font>
      <sz val="19"/>
      <name val="华文中宋"/>
      <charset val="134"/>
    </font>
    <font>
      <b/>
      <sz val="10"/>
      <name val="黑体"/>
      <charset val="134"/>
    </font>
    <font>
      <b/>
      <sz val="22"/>
      <name val="华文中宋"/>
      <charset val="134"/>
    </font>
    <font>
      <sz val="13"/>
      <name val="华文中宋"/>
      <charset val="134"/>
    </font>
    <font>
      <b/>
      <sz val="13"/>
      <name val="华文细黑"/>
      <charset val="134"/>
    </font>
    <font>
      <sz val="11"/>
      <color theme="1"/>
      <name val="宋体"/>
      <charset val="0"/>
      <scheme val="minor"/>
    </font>
    <font>
      <sz val="11"/>
      <color theme="0"/>
      <name val="宋体"/>
      <charset val="0"/>
      <scheme val="minor"/>
    </font>
    <font>
      <b/>
      <sz val="13"/>
      <color theme="3"/>
      <name val="宋体"/>
      <charset val="134"/>
      <scheme val="minor"/>
    </font>
    <font>
      <sz val="11"/>
      <color theme="1"/>
      <name val="宋体"/>
      <charset val="134"/>
      <scheme val="minor"/>
    </font>
    <font>
      <b/>
      <sz val="11"/>
      <color theme="3"/>
      <name val="宋体"/>
      <charset val="134"/>
      <scheme val="minor"/>
    </font>
    <font>
      <sz val="11"/>
      <color rgb="FFFA7D00"/>
      <name val="宋体"/>
      <charset val="0"/>
      <scheme val="minor"/>
    </font>
    <font>
      <i/>
      <sz val="11"/>
      <color rgb="FF7F7F7F"/>
      <name val="宋体"/>
      <charset val="0"/>
      <scheme val="minor"/>
    </font>
    <font>
      <b/>
      <sz val="11"/>
      <color rgb="FF3F3F3F"/>
      <name val="宋体"/>
      <charset val="0"/>
      <scheme val="minor"/>
    </font>
    <font>
      <b/>
      <sz val="18"/>
      <color theme="3"/>
      <name val="宋体"/>
      <charset val="134"/>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FF00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4"/>
        <bgColor indexed="64"/>
      </patternFill>
    </fill>
    <fill>
      <patternFill patternType="solid">
        <fgColor theme="7"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6"/>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45" fillId="32" borderId="0" applyNumberFormat="false" applyBorder="false" applyAlignment="false" applyProtection="false">
      <alignment vertical="center"/>
    </xf>
    <xf numFmtId="0" fontId="44" fillId="25" borderId="0" applyNumberFormat="false" applyBorder="false" applyAlignment="false" applyProtection="false">
      <alignment vertical="center"/>
    </xf>
    <xf numFmtId="0" fontId="45" fillId="24" borderId="0" applyNumberFormat="false" applyBorder="false" applyAlignment="false" applyProtection="false">
      <alignment vertical="center"/>
    </xf>
    <xf numFmtId="0" fontId="61" fillId="28" borderId="12" applyNumberFormat="false" applyAlignment="false" applyProtection="false">
      <alignment vertical="center"/>
    </xf>
    <xf numFmtId="0" fontId="44" fillId="27" borderId="0" applyNumberFormat="false" applyBorder="false" applyAlignment="false" applyProtection="false">
      <alignment vertical="center"/>
    </xf>
    <xf numFmtId="0" fontId="44" fillId="19" borderId="0" applyNumberFormat="false" applyBorder="false" applyAlignment="false" applyProtection="false">
      <alignment vertical="center"/>
    </xf>
    <xf numFmtId="44" fontId="47" fillId="0" borderId="0" applyFont="false" applyFill="false" applyBorder="false" applyAlignment="false" applyProtection="false">
      <alignment vertical="center"/>
    </xf>
    <xf numFmtId="0" fontId="45" fillId="31" borderId="0" applyNumberFormat="false" applyBorder="false" applyAlignment="false" applyProtection="false">
      <alignment vertical="center"/>
    </xf>
    <xf numFmtId="9" fontId="47" fillId="0" borderId="0" applyFont="false" applyFill="false" applyBorder="false" applyAlignment="false" applyProtection="false">
      <alignment vertical="center"/>
    </xf>
    <xf numFmtId="0" fontId="45" fillId="13" borderId="0" applyNumberFormat="false" applyBorder="false" applyAlignment="false" applyProtection="false">
      <alignment vertical="center"/>
    </xf>
    <xf numFmtId="0" fontId="45" fillId="9" borderId="0" applyNumberFormat="false" applyBorder="false" applyAlignment="false" applyProtection="false">
      <alignment vertical="center"/>
    </xf>
    <xf numFmtId="0" fontId="45" fillId="26" borderId="0" applyNumberFormat="false" applyBorder="false" applyAlignment="false" applyProtection="false">
      <alignment vertical="center"/>
    </xf>
    <xf numFmtId="0" fontId="45" fillId="30" borderId="0" applyNumberFormat="false" applyBorder="false" applyAlignment="false" applyProtection="false">
      <alignment vertical="center"/>
    </xf>
    <xf numFmtId="0" fontId="45" fillId="23" borderId="0" applyNumberFormat="false" applyBorder="false" applyAlignment="false" applyProtection="false">
      <alignment vertical="center"/>
    </xf>
    <xf numFmtId="0" fontId="63" fillId="10" borderId="12" applyNumberFormat="false" applyAlignment="false" applyProtection="false">
      <alignment vertical="center"/>
    </xf>
    <xf numFmtId="0" fontId="45" fillId="22" borderId="0" applyNumberFormat="false" applyBorder="false" applyAlignment="false" applyProtection="false">
      <alignment vertical="center"/>
    </xf>
    <xf numFmtId="0" fontId="59" fillId="18" borderId="0" applyNumberFormat="false" applyBorder="false" applyAlignment="false" applyProtection="false">
      <alignment vertical="center"/>
    </xf>
    <xf numFmtId="0" fontId="44" fillId="17" borderId="0" applyNumberFormat="false" applyBorder="false" applyAlignment="false" applyProtection="false">
      <alignment vertical="center"/>
    </xf>
    <xf numFmtId="0" fontId="55" fillId="14" borderId="0" applyNumberFormat="false" applyBorder="false" applyAlignment="false" applyProtection="false">
      <alignment vertical="center"/>
    </xf>
    <xf numFmtId="0" fontId="44" fillId="15" borderId="0" applyNumberFormat="false" applyBorder="false" applyAlignment="false" applyProtection="false">
      <alignment vertical="center"/>
    </xf>
    <xf numFmtId="0" fontId="54" fillId="0" borderId="11" applyNumberFormat="false" applyFill="false" applyAlignment="false" applyProtection="false">
      <alignment vertical="center"/>
    </xf>
    <xf numFmtId="0" fontId="56" fillId="16" borderId="0" applyNumberFormat="false" applyBorder="false" applyAlignment="false" applyProtection="false">
      <alignment vertical="center"/>
    </xf>
    <xf numFmtId="0" fontId="53" fillId="11" borderId="10" applyNumberFormat="false" applyAlignment="false" applyProtection="false">
      <alignment vertical="center"/>
    </xf>
    <xf numFmtId="0" fontId="51" fillId="10" borderId="9" applyNumberFormat="false" applyAlignment="false" applyProtection="false">
      <alignment vertical="center"/>
    </xf>
    <xf numFmtId="0" fontId="60" fillId="0" borderId="5" applyNumberFormat="false" applyFill="false" applyAlignment="false" applyProtection="false">
      <alignment vertical="center"/>
    </xf>
    <xf numFmtId="0" fontId="50" fillId="0" borderId="0" applyNumberFormat="false" applyFill="false" applyBorder="false" applyAlignment="false" applyProtection="false">
      <alignment vertical="center"/>
    </xf>
    <xf numFmtId="0" fontId="44" fillId="12" borderId="0" applyNumberFormat="false" applyBorder="false" applyAlignment="false" applyProtection="false">
      <alignment vertical="center"/>
    </xf>
    <xf numFmtId="0" fontId="48" fillId="0" borderId="0" applyNumberFormat="false" applyFill="false" applyBorder="false" applyAlignment="false" applyProtection="false">
      <alignment vertical="center"/>
    </xf>
    <xf numFmtId="42" fontId="47" fillId="0" borderId="0" applyFont="false" applyFill="false" applyBorder="false" applyAlignment="false" applyProtection="false">
      <alignment vertical="center"/>
    </xf>
    <xf numFmtId="0" fontId="44" fillId="8" borderId="0" applyNumberFormat="false" applyBorder="false" applyAlignment="false" applyProtection="false">
      <alignment vertical="center"/>
    </xf>
    <xf numFmtId="43" fontId="47" fillId="0" borderId="0" applyFont="false" applyFill="false" applyBorder="false" applyAlignment="false" applyProtection="false">
      <alignment vertical="center"/>
    </xf>
    <xf numFmtId="0" fontId="57" fillId="0" borderId="0" applyNumberFormat="false" applyFill="false" applyBorder="false" applyAlignment="false" applyProtection="false">
      <alignment vertical="center"/>
    </xf>
    <xf numFmtId="0" fontId="52" fillId="0" borderId="0" applyNumberFormat="false" applyFill="false" applyBorder="false" applyAlignment="false" applyProtection="false">
      <alignment vertical="center"/>
    </xf>
    <xf numFmtId="0" fontId="44" fillId="3" borderId="0" applyNumberFormat="false" applyBorder="false" applyAlignment="false" applyProtection="false">
      <alignment vertical="center"/>
    </xf>
    <xf numFmtId="0" fontId="62" fillId="0" borderId="0" applyNumberFormat="false" applyFill="false" applyBorder="false" applyAlignment="false" applyProtection="false">
      <alignment vertical="center"/>
    </xf>
    <xf numFmtId="0" fontId="45" fillId="7" borderId="0" applyNumberFormat="false" applyBorder="false" applyAlignment="false" applyProtection="false">
      <alignment vertical="center"/>
    </xf>
    <xf numFmtId="0" fontId="47" fillId="6" borderId="7" applyNumberFormat="false" applyFont="false" applyAlignment="false" applyProtection="false">
      <alignment vertical="center"/>
    </xf>
    <xf numFmtId="0" fontId="44" fillId="5" borderId="0" applyNumberFormat="false" applyBorder="false" applyAlignment="false" applyProtection="false">
      <alignment vertical="center"/>
    </xf>
    <xf numFmtId="0" fontId="45" fillId="21" borderId="0" applyNumberFormat="false" applyBorder="false" applyAlignment="false" applyProtection="false">
      <alignment vertical="center"/>
    </xf>
    <xf numFmtId="0" fontId="44" fillId="29" borderId="0" applyNumberFormat="false" applyBorder="false" applyAlignment="false" applyProtection="false">
      <alignment vertical="center"/>
    </xf>
    <xf numFmtId="0" fontId="58" fillId="0" borderId="0" applyNumberFormat="false" applyFill="false" applyBorder="false" applyAlignment="false" applyProtection="false">
      <alignment vertical="center"/>
    </xf>
    <xf numFmtId="41" fontId="47" fillId="0" borderId="0" applyFont="false" applyFill="false" applyBorder="false" applyAlignment="false" applyProtection="false">
      <alignment vertical="center"/>
    </xf>
    <xf numFmtId="0" fontId="46" fillId="0" borderId="5" applyNumberFormat="false" applyFill="false" applyAlignment="false" applyProtection="false">
      <alignment vertical="center"/>
    </xf>
    <xf numFmtId="0" fontId="44" fillId="20" borderId="0" applyNumberFormat="false" applyBorder="false" applyAlignment="false" applyProtection="false">
      <alignment vertical="center"/>
    </xf>
    <xf numFmtId="0" fontId="48" fillId="0" borderId="6" applyNumberFormat="false" applyFill="false" applyAlignment="false" applyProtection="false">
      <alignment vertical="center"/>
    </xf>
    <xf numFmtId="0" fontId="45" fillId="4" borderId="0" applyNumberFormat="false" applyBorder="false" applyAlignment="false" applyProtection="false">
      <alignment vertical="center"/>
    </xf>
    <xf numFmtId="0" fontId="44" fillId="2" borderId="0" applyNumberFormat="false" applyBorder="false" applyAlignment="false" applyProtection="false">
      <alignment vertical="center"/>
    </xf>
    <xf numFmtId="0" fontId="49" fillId="0" borderId="8" applyNumberFormat="false" applyFill="false" applyAlignment="false" applyProtection="false">
      <alignment vertical="center"/>
    </xf>
  </cellStyleXfs>
  <cellXfs count="92">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vertical="center" wrapText="true"/>
    </xf>
    <xf numFmtId="0" fontId="5" fillId="0" borderId="0" xfId="0" applyFont="true" applyBorder="true" applyAlignment="true">
      <alignment vertical="center" wrapText="true"/>
    </xf>
    <xf numFmtId="0" fontId="6" fillId="0" borderId="0" xfId="0" applyFont="true" applyBorder="true" applyAlignment="true">
      <alignment horizontal="center" vertical="center" wrapText="true"/>
    </xf>
    <xf numFmtId="0" fontId="7" fillId="0" borderId="0" xfId="0" applyFont="true" applyBorder="true" applyAlignment="true">
      <alignment vertical="center" wrapText="true"/>
    </xf>
    <xf numFmtId="0" fontId="7" fillId="0" borderId="0" xfId="0" applyFont="true" applyBorder="true" applyAlignment="true">
      <alignment horizontal="right" vertical="center" wrapText="true"/>
    </xf>
    <xf numFmtId="0" fontId="8" fillId="0" borderId="1" xfId="0" applyFont="true" applyBorder="true" applyAlignment="true">
      <alignment horizontal="center" vertical="center" wrapText="true"/>
    </xf>
    <xf numFmtId="0" fontId="9" fillId="0" borderId="2" xfId="0" applyFont="true" applyBorder="true" applyAlignment="true">
      <alignment horizontal="center" vertical="center" wrapText="true"/>
    </xf>
    <xf numFmtId="0" fontId="9" fillId="0" borderId="1" xfId="0" applyFont="true" applyBorder="true" applyAlignment="true">
      <alignment vertical="center" wrapText="true"/>
    </xf>
    <xf numFmtId="4" fontId="10" fillId="0" borderId="1" xfId="0" applyNumberFormat="true" applyFont="true" applyBorder="true" applyAlignment="true">
      <alignment horizontal="right" vertical="center"/>
    </xf>
    <xf numFmtId="0" fontId="9" fillId="0" borderId="3" xfId="0" applyFont="true" applyBorder="true" applyAlignment="true">
      <alignment horizontal="center" vertical="center" wrapText="true"/>
    </xf>
    <xf numFmtId="4" fontId="11" fillId="0" borderId="1" xfId="0" applyNumberFormat="true" applyFont="true" applyBorder="true" applyAlignment="true">
      <alignment horizontal="right" vertical="center"/>
    </xf>
    <xf numFmtId="0" fontId="9" fillId="0" borderId="4" xfId="0" applyFont="true" applyBorder="true" applyAlignment="true">
      <alignment horizontal="center" vertical="center" wrapText="true"/>
    </xf>
    <xf numFmtId="0" fontId="12" fillId="0" borderId="1" xfId="0" applyFont="true" applyBorder="true" applyAlignment="true">
      <alignment vertical="center" wrapText="true"/>
    </xf>
    <xf numFmtId="0" fontId="2" fillId="0" borderId="0" xfId="0" applyFont="true" applyBorder="true" applyAlignment="true">
      <alignment vertical="center" wrapText="true"/>
    </xf>
    <xf numFmtId="0" fontId="13" fillId="0" borderId="0" xfId="0" applyFont="true" applyBorder="true" applyAlignment="true">
      <alignment horizontal="center" vertical="center" wrapText="true"/>
    </xf>
    <xf numFmtId="0" fontId="5" fillId="0" borderId="0" xfId="0" applyFont="true" applyBorder="true" applyAlignment="true">
      <alignment horizontal="right" vertical="center" wrapText="true"/>
    </xf>
    <xf numFmtId="0" fontId="14" fillId="0" borderId="1" xfId="0" applyFont="true" applyBorder="true" applyAlignment="true">
      <alignment horizontal="center" vertical="center" wrapText="true"/>
    </xf>
    <xf numFmtId="0" fontId="15" fillId="0" borderId="1" xfId="0" applyFont="true" applyBorder="true" applyAlignment="true">
      <alignment vertical="center" wrapText="true"/>
    </xf>
    <xf numFmtId="4" fontId="16" fillId="0" borderId="1" xfId="0" applyNumberFormat="true" applyFont="true" applyBorder="true" applyAlignment="true">
      <alignment horizontal="right" vertical="center" wrapText="true"/>
    </xf>
    <xf numFmtId="10" fontId="16" fillId="0" borderId="1" xfId="9" applyNumberFormat="true" applyFont="true" applyBorder="true" applyAlignment="true">
      <alignment horizontal="center" vertical="center" wrapText="true"/>
    </xf>
    <xf numFmtId="0" fontId="2" fillId="0" borderId="1" xfId="0" applyFont="true" applyBorder="true" applyAlignment="true">
      <alignment vertical="center" wrapText="true"/>
    </xf>
    <xf numFmtId="4" fontId="2" fillId="0" borderId="1" xfId="0" applyNumberFormat="true" applyFont="true" applyBorder="true" applyAlignment="true">
      <alignment vertical="center" wrapText="true"/>
    </xf>
    <xf numFmtId="0" fontId="16" fillId="0" borderId="1" xfId="0" applyFont="true" applyBorder="true" applyAlignment="true">
      <alignment horizontal="center" vertical="center" wrapText="true"/>
    </xf>
    <xf numFmtId="0" fontId="17" fillId="0" borderId="1" xfId="0" applyFont="true" applyBorder="true" applyAlignment="true">
      <alignment vertical="center" wrapText="true"/>
    </xf>
    <xf numFmtId="4" fontId="18" fillId="0" borderId="1" xfId="0" applyNumberFormat="true" applyFont="true" applyBorder="true" applyAlignment="true">
      <alignment horizontal="right" vertical="center" wrapText="true"/>
    </xf>
    <xf numFmtId="10" fontId="18" fillId="0" borderId="1" xfId="9" applyNumberFormat="true" applyFont="true" applyBorder="true" applyAlignment="true">
      <alignment horizontal="center" vertical="center" wrapText="true"/>
    </xf>
    <xf numFmtId="0" fontId="19" fillId="0" borderId="0" xfId="0" applyFont="true" applyBorder="true" applyAlignment="true">
      <alignment vertical="center" wrapText="true"/>
    </xf>
    <xf numFmtId="0" fontId="16" fillId="0" borderId="0" xfId="0" applyFont="true" applyBorder="true" applyAlignment="true">
      <alignment vertical="center" wrapText="true"/>
    </xf>
    <xf numFmtId="0" fontId="0" fillId="0" borderId="0" xfId="0" applyFont="true" applyFill="true" applyAlignment="true">
      <alignment vertical="center"/>
    </xf>
    <xf numFmtId="0" fontId="20" fillId="0" borderId="0" xfId="0" applyFont="true" applyBorder="true" applyAlignment="true">
      <alignment horizontal="center" vertical="center" wrapText="true"/>
    </xf>
    <xf numFmtId="4" fontId="16" fillId="0" borderId="1" xfId="0" applyNumberFormat="true" applyFont="true" applyBorder="true" applyAlignment="true">
      <alignment horizontal="center" vertical="center" wrapText="true"/>
    </xf>
    <xf numFmtId="0" fontId="21" fillId="0" borderId="1" xfId="0" applyFont="true" applyBorder="true" applyAlignment="true">
      <alignment horizontal="center" vertical="center" wrapText="true"/>
    </xf>
    <xf numFmtId="0" fontId="22" fillId="0" borderId="0" xfId="0" applyFont="true" applyBorder="true" applyAlignment="true">
      <alignment vertical="center" wrapText="true"/>
    </xf>
    <xf numFmtId="0" fontId="23" fillId="0" borderId="1" xfId="0" applyFont="true" applyBorder="true" applyAlignment="true">
      <alignment vertical="center" wrapText="true"/>
    </xf>
    <xf numFmtId="0" fontId="22" fillId="0" borderId="1" xfId="0" applyFont="true" applyBorder="true" applyAlignment="true">
      <alignment vertical="center" wrapText="true"/>
    </xf>
    <xf numFmtId="0" fontId="24" fillId="0" borderId="0" xfId="0" applyFont="true" applyBorder="true" applyAlignment="true">
      <alignment vertical="center" wrapText="true"/>
    </xf>
    <xf numFmtId="0" fontId="25" fillId="0" borderId="0" xfId="0" applyFont="true" applyBorder="true" applyAlignment="true">
      <alignment horizontal="center" vertical="center" wrapText="true"/>
    </xf>
    <xf numFmtId="0" fontId="18" fillId="0" borderId="1" xfId="0" applyFont="true" applyBorder="true" applyAlignment="true">
      <alignment vertical="center" wrapText="true"/>
    </xf>
    <xf numFmtId="0" fontId="4" fillId="0" borderId="1" xfId="0" applyFont="true" applyBorder="true" applyAlignment="true">
      <alignment vertical="center" wrapText="true"/>
    </xf>
    <xf numFmtId="0" fontId="16" fillId="0" borderId="1" xfId="0" applyFont="true" applyBorder="true" applyAlignment="true">
      <alignment vertical="center" wrapText="true"/>
    </xf>
    <xf numFmtId="0" fontId="26" fillId="0" borderId="1" xfId="0" applyFont="true" applyBorder="true" applyAlignment="true">
      <alignment horizontal="center" vertical="center" wrapText="true"/>
    </xf>
    <xf numFmtId="0" fontId="27" fillId="0" borderId="1" xfId="0" applyFont="true" applyBorder="true" applyAlignment="true">
      <alignment vertical="center" wrapText="true"/>
    </xf>
    <xf numFmtId="4" fontId="28" fillId="0" borderId="1" xfId="0" applyNumberFormat="true" applyFont="true" applyBorder="true" applyAlignment="true">
      <alignment horizontal="right" vertical="center" wrapText="true"/>
    </xf>
    <xf numFmtId="4" fontId="27" fillId="0" borderId="1" xfId="0" applyNumberFormat="true" applyFont="true" applyBorder="true" applyAlignment="true">
      <alignment horizontal="right" vertical="center" wrapText="true"/>
    </xf>
    <xf numFmtId="0" fontId="29" fillId="0" borderId="1" xfId="0" applyFont="true" applyBorder="true" applyAlignment="true">
      <alignment vertical="center" wrapText="true"/>
    </xf>
    <xf numFmtId="0" fontId="30" fillId="0" borderId="1" xfId="0" applyFont="true" applyBorder="true" applyAlignment="true">
      <alignment vertical="center" wrapText="true"/>
    </xf>
    <xf numFmtId="0" fontId="31" fillId="0" borderId="1" xfId="0" applyFont="true" applyBorder="true" applyAlignment="true">
      <alignment vertical="center" wrapText="true"/>
    </xf>
    <xf numFmtId="4" fontId="31" fillId="0" borderId="1" xfId="0" applyNumberFormat="true" applyFont="true" applyBorder="true" applyAlignment="true">
      <alignment horizontal="right" vertical="center" wrapText="true"/>
    </xf>
    <xf numFmtId="0" fontId="26" fillId="0" borderId="1" xfId="0" applyFont="true" applyBorder="true" applyAlignment="true">
      <alignment vertical="center" wrapText="true"/>
    </xf>
    <xf numFmtId="10" fontId="29" fillId="0" borderId="1" xfId="9" applyNumberFormat="true" applyFont="true" applyBorder="true" applyAlignment="true">
      <alignment horizontal="right" vertical="center" wrapText="true"/>
    </xf>
    <xf numFmtId="4" fontId="29" fillId="0" borderId="1" xfId="0" applyNumberFormat="true" applyFont="true" applyBorder="true" applyAlignment="true">
      <alignment horizontal="right" vertical="center" wrapText="true"/>
    </xf>
    <xf numFmtId="10" fontId="30" fillId="0" borderId="1" xfId="9" applyNumberFormat="true" applyFont="true" applyBorder="true" applyAlignment="true">
      <alignment horizontal="right" vertical="center" wrapText="true"/>
    </xf>
    <xf numFmtId="4" fontId="30" fillId="0" borderId="1" xfId="0" applyNumberFormat="true" applyFont="true" applyBorder="true" applyAlignment="true">
      <alignment horizontal="right" vertical="center" wrapText="true"/>
    </xf>
    <xf numFmtId="4" fontId="31" fillId="0" borderId="1" xfId="0" applyNumberFormat="true" applyFont="true" applyBorder="true" applyAlignment="true">
      <alignment vertical="center" wrapText="true"/>
    </xf>
    <xf numFmtId="0" fontId="24" fillId="0" borderId="1" xfId="0" applyFont="true" applyBorder="true" applyAlignment="true">
      <alignment vertical="center" wrapText="true"/>
    </xf>
    <xf numFmtId="4" fontId="24" fillId="0" borderId="1" xfId="0" applyNumberFormat="true" applyFont="true" applyBorder="true" applyAlignment="true">
      <alignment horizontal="right" vertical="center" wrapText="true"/>
    </xf>
    <xf numFmtId="4" fontId="24" fillId="0" borderId="1" xfId="0" applyNumberFormat="true" applyFont="true" applyBorder="true" applyAlignment="true">
      <alignment vertical="center" wrapText="true"/>
    </xf>
    <xf numFmtId="0" fontId="32" fillId="0" borderId="1" xfId="0" applyFont="true" applyBorder="true" applyAlignment="true">
      <alignment vertical="center" wrapText="true"/>
    </xf>
    <xf numFmtId="4" fontId="32" fillId="0" borderId="1" xfId="0" applyNumberFormat="true" applyFont="true" applyBorder="true" applyAlignment="true">
      <alignment horizontal="right" vertical="center" wrapText="true"/>
    </xf>
    <xf numFmtId="10" fontId="24" fillId="0" borderId="1" xfId="9" applyNumberFormat="true" applyFont="true" applyBorder="true" applyAlignment="true">
      <alignment horizontal="center" vertical="center" wrapText="true"/>
    </xf>
    <xf numFmtId="4" fontId="24" fillId="0" borderId="1" xfId="0" applyNumberFormat="true" applyFont="true" applyBorder="true" applyAlignment="true">
      <alignment horizontal="center" vertical="center" wrapText="true"/>
    </xf>
    <xf numFmtId="10" fontId="32" fillId="0" borderId="1" xfId="9" applyNumberFormat="true" applyFont="true" applyBorder="true" applyAlignment="true">
      <alignment horizontal="center" vertical="center" wrapText="true"/>
    </xf>
    <xf numFmtId="0" fontId="9" fillId="0" borderId="0" xfId="0" applyFont="true" applyBorder="true" applyAlignment="true">
      <alignment vertical="center" wrapText="true"/>
    </xf>
    <xf numFmtId="0" fontId="33" fillId="0" borderId="1" xfId="0" applyFont="true" applyBorder="true" applyAlignment="true">
      <alignment vertical="center" wrapText="true"/>
    </xf>
    <xf numFmtId="4" fontId="34" fillId="0" borderId="1" xfId="0" applyNumberFormat="true" applyFont="true" applyFill="true" applyBorder="true" applyAlignment="true">
      <alignment horizontal="right" vertical="center" wrapText="true"/>
    </xf>
    <xf numFmtId="4" fontId="34" fillId="0" borderId="1" xfId="0" applyNumberFormat="true" applyFont="true" applyBorder="true" applyAlignment="true">
      <alignment horizontal="right" vertical="center" wrapText="true"/>
    </xf>
    <xf numFmtId="0" fontId="35" fillId="0" borderId="1" xfId="0" applyFont="true" applyBorder="true" applyAlignment="true">
      <alignment vertical="center" wrapText="true"/>
    </xf>
    <xf numFmtId="4" fontId="36" fillId="0" borderId="1" xfId="0" applyNumberFormat="true" applyFont="true" applyFill="true" applyBorder="true" applyAlignment="true">
      <alignment horizontal="right" vertical="center" wrapText="true"/>
    </xf>
    <xf numFmtId="4" fontId="36" fillId="0" borderId="1" xfId="0" applyNumberFormat="true" applyFont="true" applyBorder="true" applyAlignment="true">
      <alignment horizontal="right" vertical="center" wrapText="true"/>
    </xf>
    <xf numFmtId="0" fontId="37" fillId="0" borderId="0" xfId="0" applyFont="true" applyBorder="true" applyAlignment="true">
      <alignment vertical="center" wrapText="true"/>
    </xf>
    <xf numFmtId="0" fontId="38" fillId="0" borderId="0" xfId="0" applyFont="true">
      <alignment vertical="center"/>
    </xf>
    <xf numFmtId="0" fontId="39" fillId="0" borderId="0" xfId="0" applyFont="true" applyBorder="true" applyAlignment="true">
      <alignment horizontal="center" vertical="center" wrapText="true"/>
    </xf>
    <xf numFmtId="0" fontId="40" fillId="0" borderId="1" xfId="0" applyFont="true" applyBorder="true" applyAlignment="true">
      <alignment horizontal="center" vertical="center" wrapText="true"/>
    </xf>
    <xf numFmtId="0" fontId="28" fillId="0" borderId="1" xfId="0" applyFont="true" applyBorder="true" applyAlignment="true">
      <alignment vertical="center" wrapText="true"/>
    </xf>
    <xf numFmtId="0" fontId="29" fillId="0" borderId="1" xfId="0" applyFont="true" applyBorder="true" applyAlignment="true">
      <alignment horizontal="left" vertical="center" wrapText="true"/>
    </xf>
    <xf numFmtId="0" fontId="30" fillId="0" borderId="1" xfId="0" applyFont="true" applyBorder="true" applyAlignment="true">
      <alignment horizontal="left" vertical="center" wrapText="true"/>
    </xf>
    <xf numFmtId="10" fontId="29" fillId="0" borderId="1" xfId="9" applyNumberFormat="true" applyFont="true" applyBorder="true" applyAlignment="true">
      <alignment horizontal="center" vertical="center" wrapText="true"/>
    </xf>
    <xf numFmtId="10" fontId="30" fillId="0" borderId="1" xfId="9" applyNumberFormat="true" applyFont="true" applyBorder="true" applyAlignment="true">
      <alignment horizontal="center" vertical="center" wrapText="true"/>
    </xf>
    <xf numFmtId="0" fontId="29" fillId="0" borderId="1" xfId="0" applyFont="true" applyBorder="true" applyAlignment="true">
      <alignment horizontal="center" vertical="center" wrapText="true"/>
    </xf>
    <xf numFmtId="4" fontId="29" fillId="0" borderId="1" xfId="0" applyNumberFormat="true" applyFont="true" applyBorder="true" applyAlignment="true">
      <alignment vertical="center" wrapText="true"/>
    </xf>
    <xf numFmtId="4" fontId="30" fillId="0" borderId="1" xfId="0" applyNumberFormat="true" applyFont="true" applyBorder="true" applyAlignment="true">
      <alignment vertical="center" wrapText="true"/>
    </xf>
    <xf numFmtId="4" fontId="29" fillId="0" borderId="1" xfId="0" applyNumberFormat="true" applyFont="true" applyFill="true" applyBorder="true" applyAlignment="true">
      <alignment horizontal="right" vertical="center" wrapText="true"/>
    </xf>
    <xf numFmtId="0" fontId="24" fillId="0" borderId="1" xfId="0" applyFont="true" applyBorder="true" applyAlignment="true">
      <alignment horizontal="center" vertical="center" wrapText="true"/>
    </xf>
    <xf numFmtId="0" fontId="41" fillId="0" borderId="0" xfId="0" applyFont="true" applyBorder="true" applyAlignment="true">
      <alignment horizontal="center" vertical="center" wrapText="true"/>
    </xf>
    <xf numFmtId="0" fontId="42" fillId="0" borderId="0" xfId="0" applyFont="true" applyAlignment="true">
      <alignment horizontal="left" vertical="center" wrapText="true"/>
    </xf>
    <xf numFmtId="0" fontId="43" fillId="0" borderId="0" xfId="0" applyFont="true" applyBorder="true" applyAlignment="true">
      <alignment horizontal="left" vertical="center" wrapText="true"/>
    </xf>
    <xf numFmtId="0" fontId="42" fillId="0" borderId="0" xfId="0" applyFont="true" applyBorder="true" applyAlignment="true">
      <alignment horizontal="left" vertical="center" wrapText="true"/>
    </xf>
    <xf numFmtId="0" fontId="42" fillId="0" borderId="0" xfId="0" applyFont="true" applyBorder="true" applyAlignment="true">
      <alignmen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5"/>
  <sheetViews>
    <sheetView topLeftCell="B1" workbookViewId="0">
      <selection activeCell="L3" sqref="L3"/>
    </sheetView>
  </sheetViews>
  <sheetFormatPr defaultColWidth="10" defaultRowHeight="13.5" outlineLevelCol="4"/>
  <cols>
    <col min="1" max="1" width="16.2833333333333" customWidth="true"/>
    <col min="2" max="2" width="7.73333333333333" customWidth="true"/>
    <col min="3" max="3" width="5.425" customWidth="true"/>
    <col min="4" max="4" width="55.2333333333333" customWidth="true"/>
    <col min="5" max="6" width="9.76666666666667" customWidth="true"/>
  </cols>
  <sheetData>
    <row r="1" ht="69.3" customHeight="true" spans="1:4">
      <c r="A1" s="17"/>
      <c r="B1" s="87" t="s">
        <v>0</v>
      </c>
      <c r="C1" s="87"/>
      <c r="D1" s="87"/>
    </row>
    <row r="2" ht="36.9" customHeight="true" spans="2:5">
      <c r="B2" s="88" t="s">
        <v>1</v>
      </c>
      <c r="C2" s="88"/>
      <c r="D2" s="88"/>
      <c r="E2" s="91"/>
    </row>
    <row r="3" ht="33.9" customHeight="true" spans="2:4">
      <c r="B3" s="89">
        <v>1.1</v>
      </c>
      <c r="C3" s="90" t="s">
        <v>2</v>
      </c>
      <c r="D3" s="90"/>
    </row>
    <row r="4" ht="33.9" customHeight="true" spans="2:4">
      <c r="B4" s="89">
        <v>1.2</v>
      </c>
      <c r="C4" s="90" t="s">
        <v>3</v>
      </c>
      <c r="D4" s="90"/>
    </row>
    <row r="5" ht="33.9" customHeight="true" spans="2:4">
      <c r="B5" s="89">
        <v>1.3</v>
      </c>
      <c r="C5" s="90" t="s">
        <v>4</v>
      </c>
      <c r="D5" s="90"/>
    </row>
    <row r="6" ht="33.9" customHeight="true" spans="2:4">
      <c r="B6" s="89">
        <v>2.1</v>
      </c>
      <c r="C6" s="90" t="s">
        <v>5</v>
      </c>
      <c r="D6" s="90"/>
    </row>
    <row r="7" ht="33.9" customHeight="true" spans="2:4">
      <c r="B7" s="89">
        <v>2.2</v>
      </c>
      <c r="C7" s="90" t="s">
        <v>6</v>
      </c>
      <c r="D7" s="90"/>
    </row>
    <row r="8" ht="33.9" customHeight="true" spans="2:4">
      <c r="B8" s="89">
        <v>3.1</v>
      </c>
      <c r="C8" s="90" t="s">
        <v>7</v>
      </c>
      <c r="D8" s="90"/>
    </row>
    <row r="9" ht="33.9" customHeight="true" spans="2:4">
      <c r="B9" s="89">
        <v>3.2</v>
      </c>
      <c r="C9" s="90" t="s">
        <v>8</v>
      </c>
      <c r="D9" s="90"/>
    </row>
    <row r="10" ht="33.9" customHeight="true" spans="2:4">
      <c r="B10" s="89">
        <v>4.1</v>
      </c>
      <c r="C10" s="90" t="s">
        <v>9</v>
      </c>
      <c r="D10" s="90"/>
    </row>
    <row r="11" ht="33.9" customHeight="true" spans="2:4">
      <c r="B11" s="89">
        <v>4.2</v>
      </c>
      <c r="C11" s="90" t="s">
        <v>10</v>
      </c>
      <c r="D11" s="90"/>
    </row>
    <row r="12" ht="33.9" customHeight="true" spans="2:4">
      <c r="B12" s="89">
        <v>5.1</v>
      </c>
      <c r="C12" s="90" t="s">
        <v>11</v>
      </c>
      <c r="D12" s="90"/>
    </row>
    <row r="13" ht="33.9" customHeight="true" spans="2:4">
      <c r="B13" s="89">
        <v>5.2</v>
      </c>
      <c r="C13" s="90" t="s">
        <v>12</v>
      </c>
      <c r="D13" s="90"/>
    </row>
    <row r="14" ht="31.65" customHeight="true" spans="2:5">
      <c r="B14" s="89">
        <v>5.3</v>
      </c>
      <c r="C14" s="90" t="s">
        <v>13</v>
      </c>
      <c r="D14" s="90"/>
      <c r="E14" s="17"/>
    </row>
    <row r="15" ht="31.65" customHeight="true" spans="2:4">
      <c r="B15" s="89">
        <v>5.4</v>
      </c>
      <c r="C15" s="90" t="s">
        <v>14</v>
      </c>
      <c r="D15" s="90"/>
    </row>
  </sheetData>
  <mergeCells count="15">
    <mergeCell ref="B1:D1"/>
    <mergeCell ref="B2:D2"/>
    <mergeCell ref="C3:D3"/>
    <mergeCell ref="C4:D4"/>
    <mergeCell ref="C5:D5"/>
    <mergeCell ref="C6:D6"/>
    <mergeCell ref="C7:D7"/>
    <mergeCell ref="C8:D8"/>
    <mergeCell ref="C9:D9"/>
    <mergeCell ref="C10:D10"/>
    <mergeCell ref="C11:D11"/>
    <mergeCell ref="C12:D12"/>
    <mergeCell ref="C13:D13"/>
    <mergeCell ref="C14:D14"/>
    <mergeCell ref="C15:D1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E18" sqref="E18"/>
    </sheetView>
  </sheetViews>
  <sheetFormatPr defaultColWidth="10" defaultRowHeight="13.5" outlineLevelRow="6" outlineLevelCol="5"/>
  <cols>
    <col min="1" max="1" width="51.8416666666667" customWidth="true"/>
    <col min="2" max="6" width="15.875" customWidth="true"/>
    <col min="7" max="7" width="9.76666666666667" customWidth="true"/>
  </cols>
  <sheetData>
    <row r="1" ht="44.45" customHeight="true" spans="1:6">
      <c r="A1" s="18" t="s">
        <v>10</v>
      </c>
      <c r="B1" s="18"/>
      <c r="C1" s="18"/>
      <c r="D1" s="18"/>
      <c r="E1" s="18"/>
      <c r="F1" s="18"/>
    </row>
    <row r="2" ht="44.45" customHeight="true" spans="1:6">
      <c r="A2" s="7"/>
      <c r="B2" s="36"/>
      <c r="C2" s="36"/>
      <c r="D2" s="36"/>
      <c r="E2" s="19" t="s">
        <v>15</v>
      </c>
      <c r="F2" s="19"/>
    </row>
    <row r="3" ht="44.45" customHeight="true" spans="1:6">
      <c r="A3" s="20" t="s">
        <v>16</v>
      </c>
      <c r="B3" s="20" t="s">
        <v>17</v>
      </c>
      <c r="C3" s="20" t="s">
        <v>18</v>
      </c>
      <c r="D3" s="20" t="s">
        <v>19</v>
      </c>
      <c r="E3" s="20" t="s">
        <v>20</v>
      </c>
      <c r="F3" s="20" t="s">
        <v>22</v>
      </c>
    </row>
    <row r="4" ht="24.1" customHeight="true" spans="1:6">
      <c r="A4" s="37" t="s">
        <v>477</v>
      </c>
      <c r="B4" s="38"/>
      <c r="C4" s="38"/>
      <c r="D4" s="38"/>
      <c r="E4" s="38"/>
      <c r="F4" s="38"/>
    </row>
    <row r="5" ht="24.1" customHeight="true" spans="1:6">
      <c r="A5" s="37" t="s">
        <v>478</v>
      </c>
      <c r="B5" s="38"/>
      <c r="C5" s="38"/>
      <c r="D5" s="38"/>
      <c r="E5" s="38"/>
      <c r="F5" s="38"/>
    </row>
    <row r="6" spans="1:6">
      <c r="A6" s="39"/>
      <c r="B6" s="36"/>
      <c r="C6" s="36"/>
      <c r="D6" s="36"/>
      <c r="E6" s="36"/>
      <c r="F6" s="36"/>
    </row>
    <row r="7" ht="14.3" customHeight="true" spans="1:6">
      <c r="A7" s="39" t="s">
        <v>476</v>
      </c>
      <c r="B7" s="39"/>
      <c r="C7" s="39"/>
      <c r="D7" s="39"/>
      <c r="E7" s="36"/>
      <c r="F7" s="36"/>
    </row>
  </sheetData>
  <mergeCells count="3">
    <mergeCell ref="A1:F1"/>
    <mergeCell ref="E2:F2"/>
    <mergeCell ref="A7:D7"/>
  </mergeCells>
  <pageMargins left="0.75" right="0.75" top="0.268999993801117" bottom="0.268999993801117" header="0" footer="0"/>
  <pageSetup paperSize="9" scale="93"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5"/>
  <sheetViews>
    <sheetView workbookViewId="0">
      <selection activeCell="F24" sqref="F24"/>
    </sheetView>
  </sheetViews>
  <sheetFormatPr defaultColWidth="10" defaultRowHeight="13.5" outlineLevelCol="3"/>
  <cols>
    <col min="1" max="1" width="36.2333333333333" customWidth="true"/>
    <col min="2" max="2" width="23.475" customWidth="true"/>
    <col min="3" max="3" width="22.8" customWidth="true"/>
    <col min="4" max="4" width="40.9833333333333" customWidth="true"/>
    <col min="5" max="5" width="9.76666666666667" customWidth="true"/>
  </cols>
  <sheetData>
    <row r="1" ht="51.25" customHeight="true" spans="1:4">
      <c r="A1" s="33" t="s">
        <v>11</v>
      </c>
      <c r="B1" s="33"/>
      <c r="C1" s="33"/>
      <c r="D1" s="33"/>
    </row>
    <row r="2" ht="24.85" customHeight="true" spans="1:4">
      <c r="A2" s="5"/>
      <c r="D2" s="19" t="s">
        <v>15</v>
      </c>
    </row>
    <row r="3" ht="40.7" customHeight="true" spans="1:4">
      <c r="A3" s="20" t="s">
        <v>479</v>
      </c>
      <c r="B3" s="20" t="s">
        <v>17</v>
      </c>
      <c r="C3" s="20" t="s">
        <v>19</v>
      </c>
      <c r="D3" s="20" t="s">
        <v>480</v>
      </c>
    </row>
    <row r="4" s="32" customFormat="true" ht="27.1" customHeight="true" spans="1:4">
      <c r="A4" s="34" t="s">
        <v>481</v>
      </c>
      <c r="B4" s="34">
        <v>41.6</v>
      </c>
      <c r="C4" s="34">
        <v>41.6</v>
      </c>
      <c r="D4" s="23">
        <f>C4/B4</f>
        <v>1</v>
      </c>
    </row>
    <row r="5" s="32" customFormat="true" ht="27.1" customHeight="true" spans="1:4">
      <c r="A5" s="34" t="s">
        <v>482</v>
      </c>
      <c r="B5" s="34">
        <v>48.3</v>
      </c>
      <c r="C5" s="34">
        <v>48.3</v>
      </c>
      <c r="D5" s="23">
        <f t="shared" ref="D5:D25" si="0">C5/B5</f>
        <v>1</v>
      </c>
    </row>
    <row r="6" s="32" customFormat="true" ht="27.1" customHeight="true" spans="1:4">
      <c r="A6" s="34" t="s">
        <v>483</v>
      </c>
      <c r="B6" s="34">
        <v>25.5</v>
      </c>
      <c r="C6" s="34">
        <v>25.5</v>
      </c>
      <c r="D6" s="23">
        <f t="shared" si="0"/>
        <v>1</v>
      </c>
    </row>
    <row r="7" s="32" customFormat="true" ht="27.1" customHeight="true" spans="1:4">
      <c r="A7" s="34" t="s">
        <v>484</v>
      </c>
      <c r="B7" s="34">
        <v>43.9</v>
      </c>
      <c r="C7" s="34">
        <v>43.9</v>
      </c>
      <c r="D7" s="23">
        <f t="shared" si="0"/>
        <v>1</v>
      </c>
    </row>
    <row r="8" s="32" customFormat="true" ht="27.1" customHeight="true" spans="1:4">
      <c r="A8" s="34" t="s">
        <v>485</v>
      </c>
      <c r="B8" s="34">
        <v>49</v>
      </c>
      <c r="C8" s="34">
        <v>49</v>
      </c>
      <c r="D8" s="23">
        <f t="shared" si="0"/>
        <v>1</v>
      </c>
    </row>
    <row r="9" s="32" customFormat="true" ht="27.1" customHeight="true" spans="1:4">
      <c r="A9" s="34" t="s">
        <v>486</v>
      </c>
      <c r="B9" s="34">
        <v>40.5</v>
      </c>
      <c r="C9" s="34">
        <v>40.5</v>
      </c>
      <c r="D9" s="23">
        <f t="shared" si="0"/>
        <v>1</v>
      </c>
    </row>
    <row r="10" s="32" customFormat="true" ht="27.1" customHeight="true" spans="1:4">
      <c r="A10" s="34" t="s">
        <v>487</v>
      </c>
      <c r="B10" s="34">
        <v>47.7</v>
      </c>
      <c r="C10" s="34">
        <v>47.7</v>
      </c>
      <c r="D10" s="23">
        <f t="shared" si="0"/>
        <v>1</v>
      </c>
    </row>
    <row r="11" s="32" customFormat="true" ht="27.1" customHeight="true" spans="1:4">
      <c r="A11" s="34" t="s">
        <v>488</v>
      </c>
      <c r="B11" s="34">
        <v>42.8</v>
      </c>
      <c r="C11" s="34">
        <v>42.8</v>
      </c>
      <c r="D11" s="23">
        <f t="shared" si="0"/>
        <v>1</v>
      </c>
    </row>
    <row r="12" s="32" customFormat="true" ht="27.1" customHeight="true" spans="1:4">
      <c r="A12" s="34" t="s">
        <v>489</v>
      </c>
      <c r="B12" s="34">
        <v>44.2</v>
      </c>
      <c r="C12" s="34">
        <v>44.2</v>
      </c>
      <c r="D12" s="23">
        <f t="shared" si="0"/>
        <v>1</v>
      </c>
    </row>
    <row r="13" s="32" customFormat="true" ht="27.1" customHeight="true" spans="1:4">
      <c r="A13" s="34" t="s">
        <v>490</v>
      </c>
      <c r="B13" s="34">
        <v>22.8</v>
      </c>
      <c r="C13" s="34">
        <v>22.8</v>
      </c>
      <c r="D13" s="23">
        <f t="shared" si="0"/>
        <v>1</v>
      </c>
    </row>
    <row r="14" s="32" customFormat="true" ht="27.1" customHeight="true" spans="1:4">
      <c r="A14" s="34" t="s">
        <v>491</v>
      </c>
      <c r="B14" s="34">
        <v>27.6</v>
      </c>
      <c r="C14" s="34">
        <v>27.6</v>
      </c>
      <c r="D14" s="23">
        <f t="shared" si="0"/>
        <v>1</v>
      </c>
    </row>
    <row r="15" s="32" customFormat="true" ht="27.1" customHeight="true" spans="1:4">
      <c r="A15" s="34" t="s">
        <v>492</v>
      </c>
      <c r="B15" s="34">
        <v>39.2</v>
      </c>
      <c r="C15" s="34">
        <v>39.2</v>
      </c>
      <c r="D15" s="23">
        <f t="shared" si="0"/>
        <v>1</v>
      </c>
    </row>
    <row r="16" s="32" customFormat="true" ht="27.1" customHeight="true" spans="1:4">
      <c r="A16" s="34" t="s">
        <v>493</v>
      </c>
      <c r="B16" s="34">
        <v>50.6</v>
      </c>
      <c r="C16" s="34">
        <v>50.6</v>
      </c>
      <c r="D16" s="23">
        <f t="shared" si="0"/>
        <v>1</v>
      </c>
    </row>
    <row r="17" s="32" customFormat="true" ht="27.1" customHeight="true" spans="1:4">
      <c r="A17" s="34" t="s">
        <v>494</v>
      </c>
      <c r="B17" s="34">
        <v>42.5</v>
      </c>
      <c r="C17" s="34">
        <v>42.5</v>
      </c>
      <c r="D17" s="23">
        <f t="shared" si="0"/>
        <v>1</v>
      </c>
    </row>
    <row r="18" s="32" customFormat="true" ht="27.1" customHeight="true" spans="1:4">
      <c r="A18" s="34" t="s">
        <v>495</v>
      </c>
      <c r="B18" s="34">
        <v>27.6</v>
      </c>
      <c r="C18" s="34">
        <v>27.6</v>
      </c>
      <c r="D18" s="23">
        <f t="shared" si="0"/>
        <v>1</v>
      </c>
    </row>
    <row r="19" s="32" customFormat="true" ht="27.1" customHeight="true" spans="1:4">
      <c r="A19" s="34" t="s">
        <v>496</v>
      </c>
      <c r="B19" s="34">
        <v>27.9</v>
      </c>
      <c r="C19" s="34">
        <v>27.9</v>
      </c>
      <c r="D19" s="23">
        <f t="shared" si="0"/>
        <v>1</v>
      </c>
    </row>
    <row r="20" s="32" customFormat="true" ht="27.1" customHeight="true" spans="1:4">
      <c r="A20" s="34" t="s">
        <v>497</v>
      </c>
      <c r="B20" s="34">
        <v>45.2</v>
      </c>
      <c r="C20" s="34">
        <v>45.2</v>
      </c>
      <c r="D20" s="23">
        <f t="shared" si="0"/>
        <v>1</v>
      </c>
    </row>
    <row r="21" s="32" customFormat="true" ht="27.1" customHeight="true" spans="1:4">
      <c r="A21" s="34" t="s">
        <v>498</v>
      </c>
      <c r="B21" s="34">
        <v>24.3</v>
      </c>
      <c r="C21" s="34">
        <v>24.3</v>
      </c>
      <c r="D21" s="23">
        <f t="shared" si="0"/>
        <v>1</v>
      </c>
    </row>
    <row r="22" s="32" customFormat="true" ht="27.1" customHeight="true" spans="1:4">
      <c r="A22" s="34" t="s">
        <v>499</v>
      </c>
      <c r="B22" s="34">
        <v>39.9</v>
      </c>
      <c r="C22" s="34">
        <v>39.9</v>
      </c>
      <c r="D22" s="23">
        <f t="shared" si="0"/>
        <v>1</v>
      </c>
    </row>
    <row r="23" s="32" customFormat="true" ht="27.1" customHeight="true" spans="1:4">
      <c r="A23" s="34" t="s">
        <v>500</v>
      </c>
      <c r="B23" s="34">
        <v>40.6</v>
      </c>
      <c r="C23" s="34">
        <v>40.6</v>
      </c>
      <c r="D23" s="23">
        <f t="shared" si="0"/>
        <v>1</v>
      </c>
    </row>
    <row r="24" s="32" customFormat="true" ht="27.1" customHeight="true" spans="1:4">
      <c r="A24" s="34" t="s">
        <v>501</v>
      </c>
      <c r="B24" s="34">
        <v>28.3</v>
      </c>
      <c r="C24" s="34">
        <v>28.3</v>
      </c>
      <c r="D24" s="23">
        <f t="shared" si="0"/>
        <v>1</v>
      </c>
    </row>
    <row r="25" ht="27.1" customHeight="true" spans="1:4">
      <c r="A25" s="35" t="s">
        <v>502</v>
      </c>
      <c r="B25" s="34">
        <f>SUM(B4:B24)</f>
        <v>800</v>
      </c>
      <c r="C25" s="34">
        <f>SUM(C4:C24)</f>
        <v>800</v>
      </c>
      <c r="D25" s="23">
        <f t="shared" si="0"/>
        <v>1</v>
      </c>
    </row>
  </sheetData>
  <mergeCells count="1">
    <mergeCell ref="A1:D1"/>
  </mergeCells>
  <pageMargins left="0.984000027179718" right="0.75" top="0.472000002861023" bottom="0.268999993801117" header="0" footer="0"/>
  <pageSetup paperSize="9" scale="63"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2"/>
  <sheetViews>
    <sheetView workbookViewId="0">
      <selection activeCell="D20" sqref="D20"/>
    </sheetView>
  </sheetViews>
  <sheetFormatPr defaultColWidth="10" defaultRowHeight="13.5" outlineLevelCol="3"/>
  <cols>
    <col min="1" max="1" width="31.8916666666667" customWidth="true"/>
    <col min="2" max="3" width="24.425" customWidth="true"/>
    <col min="4" max="4" width="26.0583333333333" customWidth="true"/>
    <col min="5" max="5" width="9.76666666666667" customWidth="true"/>
  </cols>
  <sheetData>
    <row r="1" ht="39.9" customHeight="true" spans="1:4">
      <c r="A1" s="18" t="s">
        <v>503</v>
      </c>
      <c r="B1" s="18"/>
      <c r="C1" s="18"/>
      <c r="D1" s="18"/>
    </row>
    <row r="2" ht="29.35" customHeight="true" spans="1:4">
      <c r="A2" s="5"/>
      <c r="B2" s="17"/>
      <c r="C2" s="17"/>
      <c r="D2" s="19" t="s">
        <v>15</v>
      </c>
    </row>
    <row r="3" ht="34.65" customHeight="true" spans="1:4">
      <c r="A3" s="20" t="s">
        <v>504</v>
      </c>
      <c r="B3" s="20" t="s">
        <v>17</v>
      </c>
      <c r="C3" s="20" t="s">
        <v>19</v>
      </c>
      <c r="D3" s="20" t="s">
        <v>505</v>
      </c>
    </row>
    <row r="4" ht="34.65" customHeight="true" spans="1:4">
      <c r="A4" s="21" t="s">
        <v>506</v>
      </c>
      <c r="B4" s="22">
        <v>0</v>
      </c>
      <c r="C4" s="22">
        <v>0</v>
      </c>
      <c r="D4" s="23">
        <v>0</v>
      </c>
    </row>
    <row r="5" ht="34.65" customHeight="true" spans="1:4">
      <c r="A5" s="21" t="s">
        <v>507</v>
      </c>
      <c r="B5" s="22">
        <v>40</v>
      </c>
      <c r="C5" s="22">
        <v>37.6891</v>
      </c>
      <c r="D5" s="23">
        <f>C5/B5</f>
        <v>0.9422275</v>
      </c>
    </row>
    <row r="6" ht="34.65" customHeight="true" spans="1:4">
      <c r="A6" s="21" t="s">
        <v>508</v>
      </c>
      <c r="B6" s="22">
        <v>19.1</v>
      </c>
      <c r="C6" s="22">
        <v>12.188916</v>
      </c>
      <c r="D6" s="23">
        <f>C6/B6</f>
        <v>0.638163141361257</v>
      </c>
    </row>
    <row r="7" ht="34.65" customHeight="true" spans="1:4">
      <c r="A7" s="21" t="s">
        <v>509</v>
      </c>
      <c r="B7" s="22">
        <v>0</v>
      </c>
      <c r="C7" s="22">
        <v>0</v>
      </c>
      <c r="D7" s="23">
        <v>0</v>
      </c>
    </row>
    <row r="8" ht="34.65" customHeight="true" spans="1:4">
      <c r="A8" s="21" t="s">
        <v>510</v>
      </c>
      <c r="B8" s="22">
        <v>19.1</v>
      </c>
      <c r="C8" s="22">
        <v>12.188916</v>
      </c>
      <c r="D8" s="23">
        <f>C8/B8</f>
        <v>0.638163141361257</v>
      </c>
    </row>
    <row r="9" ht="34.65" customHeight="true" spans="1:4">
      <c r="A9" s="24"/>
      <c r="B9" s="25"/>
      <c r="C9" s="25"/>
      <c r="D9" s="26"/>
    </row>
    <row r="10" ht="34.65" customHeight="true" spans="1:4">
      <c r="A10" s="27" t="s">
        <v>502</v>
      </c>
      <c r="B10" s="28">
        <f>B5+B6</f>
        <v>59.1</v>
      </c>
      <c r="C10" s="28">
        <f>C5+C6</f>
        <v>49.878016</v>
      </c>
      <c r="D10" s="29">
        <f>C10/B10</f>
        <v>0.843959661590525</v>
      </c>
    </row>
    <row r="11" ht="68.55" customHeight="true" spans="1:4">
      <c r="A11" s="30" t="s">
        <v>511</v>
      </c>
      <c r="B11" s="31"/>
      <c r="C11" s="31"/>
      <c r="D11" s="31"/>
    </row>
    <row r="12" ht="44.45" customHeight="true" spans="1:4">
      <c r="A12" s="31" t="s">
        <v>512</v>
      </c>
      <c r="B12" s="31"/>
      <c r="C12" s="31"/>
      <c r="D12" s="31"/>
    </row>
  </sheetData>
  <mergeCells count="3">
    <mergeCell ref="A1:D1"/>
    <mergeCell ref="A11:D11"/>
    <mergeCell ref="A12:D12"/>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8"/>
  <sheetViews>
    <sheetView tabSelected="1" workbookViewId="0">
      <selection activeCell="G16" sqref="G16"/>
    </sheetView>
  </sheetViews>
  <sheetFormatPr defaultColWidth="10" defaultRowHeight="13.5" outlineLevelCol="3"/>
  <cols>
    <col min="1" max="1" width="5.83333333333333" customWidth="true"/>
    <col min="2" max="2" width="27.55" customWidth="true"/>
    <col min="3" max="3" width="23.8833333333333" customWidth="true"/>
    <col min="4" max="4" width="25.2416666666667" customWidth="true"/>
    <col min="5" max="5" width="9.76666666666667" customWidth="true"/>
  </cols>
  <sheetData>
    <row r="1" ht="32.4" customHeight="true" spans="1:4">
      <c r="A1" s="6" t="s">
        <v>13</v>
      </c>
      <c r="B1" s="6"/>
      <c r="C1" s="6"/>
      <c r="D1" s="6"/>
    </row>
    <row r="2" ht="18.8" customHeight="true" spans="1:4">
      <c r="A2" s="7"/>
      <c r="B2" s="7"/>
      <c r="C2" s="8" t="s">
        <v>377</v>
      </c>
      <c r="D2" s="8"/>
    </row>
    <row r="3" ht="24.85" customHeight="true" spans="1:4">
      <c r="A3" s="9" t="s">
        <v>513</v>
      </c>
      <c r="B3" s="9" t="s">
        <v>504</v>
      </c>
      <c r="C3" s="9" t="s">
        <v>17</v>
      </c>
      <c r="D3" s="9" t="s">
        <v>19</v>
      </c>
    </row>
    <row r="4" ht="16.55" customHeight="true" spans="1:4">
      <c r="A4" s="10">
        <v>1</v>
      </c>
      <c r="B4" s="11" t="s">
        <v>116</v>
      </c>
      <c r="C4" s="12">
        <f>SUM(C5:C7)</f>
        <v>1144</v>
      </c>
      <c r="D4" s="12">
        <f>SUM(D5:D7)</f>
        <v>401.48</v>
      </c>
    </row>
    <row r="5" ht="16.55" customHeight="true" spans="1:4">
      <c r="A5" s="13"/>
      <c r="B5" s="11" t="s">
        <v>514</v>
      </c>
      <c r="C5" s="14">
        <v>30</v>
      </c>
      <c r="D5" s="14">
        <v>0</v>
      </c>
    </row>
    <row r="6" ht="16.55" customHeight="true" spans="1:4">
      <c r="A6" s="13"/>
      <c r="B6" s="11" t="s">
        <v>515</v>
      </c>
      <c r="C6" s="14">
        <v>1094</v>
      </c>
      <c r="D6" s="14">
        <v>401.48</v>
      </c>
    </row>
    <row r="7" ht="16.55" customHeight="true" spans="1:4">
      <c r="A7" s="15"/>
      <c r="B7" s="11" t="s">
        <v>516</v>
      </c>
      <c r="C7" s="14">
        <v>20</v>
      </c>
      <c r="D7" s="14">
        <v>0</v>
      </c>
    </row>
    <row r="8" ht="16.55" customHeight="true" spans="1:4">
      <c r="A8" s="10">
        <v>2</v>
      </c>
      <c r="B8" s="11" t="s">
        <v>240</v>
      </c>
      <c r="C8" s="12">
        <v>0</v>
      </c>
      <c r="D8" s="12">
        <v>317.35</v>
      </c>
    </row>
    <row r="9" ht="16.55" customHeight="true" spans="1:4">
      <c r="A9" s="15"/>
      <c r="B9" s="11" t="s">
        <v>517</v>
      </c>
      <c r="C9" s="14">
        <v>0</v>
      </c>
      <c r="D9" s="14">
        <v>317.35</v>
      </c>
    </row>
    <row r="10" ht="16.55" customHeight="true" spans="1:4">
      <c r="A10" s="10">
        <v>3</v>
      </c>
      <c r="B10" s="11" t="s">
        <v>256</v>
      </c>
      <c r="C10" s="12">
        <f>SUM(C11:C14)</f>
        <v>2351.1</v>
      </c>
      <c r="D10" s="12">
        <f>SUM(D11:D14)</f>
        <v>2148.47</v>
      </c>
    </row>
    <row r="11" ht="16.55" customHeight="true" spans="1:4">
      <c r="A11" s="13"/>
      <c r="B11" s="11" t="s">
        <v>518</v>
      </c>
      <c r="C11" s="14">
        <v>1418.41</v>
      </c>
      <c r="D11" s="14">
        <v>1418.41</v>
      </c>
    </row>
    <row r="12" ht="16.55" customHeight="true" spans="1:4">
      <c r="A12" s="13"/>
      <c r="B12" s="11" t="s">
        <v>519</v>
      </c>
      <c r="C12" s="14">
        <v>232.69</v>
      </c>
      <c r="D12" s="14">
        <v>0</v>
      </c>
    </row>
    <row r="13" ht="16.55" customHeight="true" spans="1:4">
      <c r="A13" s="13"/>
      <c r="B13" s="11" t="s">
        <v>520</v>
      </c>
      <c r="C13" s="14">
        <v>700</v>
      </c>
      <c r="D13" s="14">
        <v>700</v>
      </c>
    </row>
    <row r="14" ht="16.55" customHeight="true" spans="1:4">
      <c r="A14" s="15"/>
      <c r="B14" s="11" t="s">
        <v>521</v>
      </c>
      <c r="C14" s="14">
        <v>0</v>
      </c>
      <c r="D14" s="14">
        <v>30.06</v>
      </c>
    </row>
    <row r="15" ht="16.55" customHeight="true" spans="1:4">
      <c r="A15" s="10">
        <v>4</v>
      </c>
      <c r="B15" s="11" t="s">
        <v>272</v>
      </c>
      <c r="C15" s="12">
        <f>SUM(C16:C25)</f>
        <v>12209</v>
      </c>
      <c r="D15" s="12">
        <f>SUM(D16:D25)</f>
        <v>10449.96</v>
      </c>
    </row>
    <row r="16" ht="25.5" spans="1:4">
      <c r="A16" s="13"/>
      <c r="B16" s="11" t="s">
        <v>522</v>
      </c>
      <c r="C16" s="14">
        <v>0</v>
      </c>
      <c r="D16" s="14">
        <v>482.4</v>
      </c>
    </row>
    <row r="17" ht="25.5" spans="1:4">
      <c r="A17" s="13"/>
      <c r="B17" s="11" t="s">
        <v>523</v>
      </c>
      <c r="C17" s="14">
        <v>1165.42</v>
      </c>
      <c r="D17" s="14">
        <v>1927.7</v>
      </c>
    </row>
    <row r="18" ht="25.5" spans="1:4">
      <c r="A18" s="13"/>
      <c r="B18" s="11" t="s">
        <v>524</v>
      </c>
      <c r="C18" s="14">
        <v>170</v>
      </c>
      <c r="D18" s="14">
        <v>622.59</v>
      </c>
    </row>
    <row r="19" ht="16.55" customHeight="true" spans="1:4">
      <c r="A19" s="13"/>
      <c r="B19" s="11" t="s">
        <v>525</v>
      </c>
      <c r="C19" s="14">
        <v>1100</v>
      </c>
      <c r="D19" s="14">
        <v>1069.49</v>
      </c>
    </row>
    <row r="20" ht="16.55" customHeight="true" spans="1:4">
      <c r="A20" s="13"/>
      <c r="B20" s="11" t="s">
        <v>520</v>
      </c>
      <c r="C20" s="14">
        <v>600</v>
      </c>
      <c r="D20" s="14">
        <v>589.84</v>
      </c>
    </row>
    <row r="21" ht="16.55" customHeight="true" spans="1:4">
      <c r="A21" s="13"/>
      <c r="B21" s="11" t="s">
        <v>526</v>
      </c>
      <c r="C21" s="14">
        <v>1200</v>
      </c>
      <c r="D21" s="14">
        <v>668.32</v>
      </c>
    </row>
    <row r="22" ht="16.55" customHeight="true" spans="1:4">
      <c r="A22" s="13"/>
      <c r="B22" s="11" t="s">
        <v>527</v>
      </c>
      <c r="C22" s="14">
        <v>622.13</v>
      </c>
      <c r="D22" s="14">
        <v>622.13</v>
      </c>
    </row>
    <row r="23" ht="16.55" customHeight="true" spans="1:4">
      <c r="A23" s="13"/>
      <c r="B23" s="11" t="s">
        <v>528</v>
      </c>
      <c r="C23" s="14">
        <v>0</v>
      </c>
      <c r="D23" s="14">
        <v>101.54</v>
      </c>
    </row>
    <row r="24" ht="16.55" customHeight="true" spans="1:4">
      <c r="A24" s="13"/>
      <c r="B24" s="11" t="s">
        <v>529</v>
      </c>
      <c r="C24" s="14">
        <v>7226.35</v>
      </c>
      <c r="D24" s="14">
        <v>4303.41</v>
      </c>
    </row>
    <row r="25" ht="16.55" customHeight="true" spans="1:4">
      <c r="A25" s="15"/>
      <c r="B25" s="11" t="s">
        <v>530</v>
      </c>
      <c r="C25" s="14">
        <v>125.1</v>
      </c>
      <c r="D25" s="14">
        <v>62.54</v>
      </c>
    </row>
    <row r="26" ht="16.55" customHeight="true" spans="1:4">
      <c r="A26" s="11"/>
      <c r="B26" s="16" t="s">
        <v>502</v>
      </c>
      <c r="C26" s="12">
        <f>C15+C10+C8+C4</f>
        <v>15704.1</v>
      </c>
      <c r="D26" s="12">
        <f>D15+D10+D8+D4</f>
        <v>13317.26</v>
      </c>
    </row>
    <row r="27" ht="14.3" customHeight="true"/>
    <row r="28" ht="14.3" customHeight="true" spans="3:3">
      <c r="C28" s="17"/>
    </row>
  </sheetData>
  <mergeCells count="7">
    <mergeCell ref="A1:D1"/>
    <mergeCell ref="A2:B2"/>
    <mergeCell ref="C2:D2"/>
    <mergeCell ref="A4:A7"/>
    <mergeCell ref="A8:A9"/>
    <mergeCell ref="A10:A14"/>
    <mergeCell ref="A15:A25"/>
  </mergeCells>
  <pageMargins left="0.75" right="0.75" top="0.270000010728836" bottom="0.270000010728836" header="0" footer="0"/>
  <pageSetup paperSize="9" scale="98"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
  <sheetViews>
    <sheetView workbookViewId="0">
      <selection activeCell="A20" sqref="A20"/>
    </sheetView>
  </sheetViews>
  <sheetFormatPr defaultColWidth="10" defaultRowHeight="13.5" outlineLevelCol="6"/>
  <cols>
    <col min="1" max="1" width="121.458333333333" customWidth="true"/>
    <col min="2" max="2" width="15.0666666666667" customWidth="true"/>
    <col min="3" max="7" width="16.15" customWidth="true"/>
    <col min="8" max="8" width="9.76666666666667" customWidth="true"/>
  </cols>
  <sheetData>
    <row r="1" ht="66.3" customHeight="true" spans="1:7">
      <c r="A1" s="1" t="s">
        <v>531</v>
      </c>
      <c r="B1" s="2"/>
      <c r="C1" s="2"/>
      <c r="D1" s="2"/>
      <c r="E1" s="2"/>
      <c r="F1" s="2"/>
      <c r="G1" s="2"/>
    </row>
    <row r="2" ht="33.9" customHeight="true" spans="1:7">
      <c r="A2" s="3" t="s">
        <v>532</v>
      </c>
      <c r="B2" s="4"/>
      <c r="C2" s="4"/>
      <c r="D2" s="4"/>
      <c r="E2" s="4"/>
      <c r="F2" s="4"/>
      <c r="G2" s="4"/>
    </row>
    <row r="3" ht="42.2" customHeight="true" spans="1:7">
      <c r="A3" s="5" t="s">
        <v>533</v>
      </c>
      <c r="B3" s="4"/>
      <c r="C3" s="4"/>
      <c r="D3" s="4"/>
      <c r="E3" s="4"/>
      <c r="F3" s="4"/>
      <c r="G3" s="4"/>
    </row>
    <row r="4" ht="42.2" customHeight="true" spans="1:7">
      <c r="A4" s="3" t="s">
        <v>534</v>
      </c>
      <c r="B4" s="4"/>
      <c r="C4" s="4"/>
      <c r="D4" s="4"/>
      <c r="E4" s="4"/>
      <c r="F4" s="4"/>
      <c r="G4" s="4"/>
    </row>
    <row r="5" ht="42.2" customHeight="true" spans="1:7">
      <c r="A5" s="5" t="s">
        <v>535</v>
      </c>
      <c r="B5" s="4"/>
      <c r="C5" s="4"/>
      <c r="D5" s="4"/>
      <c r="E5" s="4"/>
      <c r="F5" s="4"/>
      <c r="G5" s="4"/>
    </row>
    <row r="6" ht="42.2" customHeight="true" spans="1:7">
      <c r="A6" s="3" t="s">
        <v>536</v>
      </c>
      <c r="B6" s="4"/>
      <c r="C6" s="4"/>
      <c r="D6" s="4"/>
      <c r="E6" s="4"/>
      <c r="F6" s="4"/>
      <c r="G6" s="4"/>
    </row>
    <row r="7" ht="74.6" customHeight="true" spans="1:7">
      <c r="A7" s="5" t="s">
        <v>537</v>
      </c>
      <c r="B7" s="4"/>
      <c r="C7" s="4"/>
      <c r="D7" s="4"/>
      <c r="E7" s="4"/>
      <c r="F7" s="4"/>
      <c r="G7" s="4"/>
    </row>
    <row r="8" ht="42.2" customHeight="true" spans="1:7">
      <c r="A8" s="3" t="s">
        <v>538</v>
      </c>
      <c r="B8" s="4"/>
      <c r="C8" s="4"/>
      <c r="D8" s="4"/>
      <c r="E8" s="4"/>
      <c r="F8" s="4"/>
      <c r="G8" s="4"/>
    </row>
    <row r="9" ht="60.3" customHeight="true" spans="1:7">
      <c r="A9" s="5" t="s">
        <v>539</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4"/>
  <sheetViews>
    <sheetView workbookViewId="0">
      <selection activeCell="F6" sqref="F6"/>
    </sheetView>
  </sheetViews>
  <sheetFormatPr defaultColWidth="10" defaultRowHeight="13.5" outlineLevelCol="6"/>
  <cols>
    <col min="1" max="1" width="26.6" customWidth="true"/>
    <col min="2" max="7" width="16.15" customWidth="true"/>
    <col min="8" max="8" width="9.76666666666667" customWidth="true"/>
  </cols>
  <sheetData>
    <row r="1" ht="41.45" customHeight="true" spans="1:7">
      <c r="A1" s="18" t="s">
        <v>2</v>
      </c>
      <c r="B1" s="18"/>
      <c r="C1" s="18"/>
      <c r="D1" s="18"/>
      <c r="E1" s="18"/>
      <c r="F1" s="18"/>
      <c r="G1" s="18"/>
    </row>
    <row r="2" ht="24.1" customHeight="true" spans="1:7">
      <c r="A2" s="7"/>
      <c r="B2" s="17"/>
      <c r="C2" s="17"/>
      <c r="D2" s="17"/>
      <c r="E2" s="17"/>
      <c r="F2" s="8" t="s">
        <v>15</v>
      </c>
      <c r="G2" s="8"/>
    </row>
    <row r="3" ht="39.15" customHeight="true" spans="1:7">
      <c r="A3" s="20" t="s">
        <v>16</v>
      </c>
      <c r="B3" s="20" t="s">
        <v>17</v>
      </c>
      <c r="C3" s="20" t="s">
        <v>18</v>
      </c>
      <c r="D3" s="20" t="s">
        <v>19</v>
      </c>
      <c r="E3" s="20" t="s">
        <v>20</v>
      </c>
      <c r="F3" s="20" t="s">
        <v>21</v>
      </c>
      <c r="G3" s="20" t="s">
        <v>22</v>
      </c>
    </row>
    <row r="4" ht="18.8" customHeight="true" spans="1:7">
      <c r="A4" s="58" t="s">
        <v>23</v>
      </c>
      <c r="B4" s="59">
        <v>36500</v>
      </c>
      <c r="C4" s="59">
        <v>37198.01</v>
      </c>
      <c r="D4" s="59">
        <v>37198.01</v>
      </c>
      <c r="E4" s="63">
        <f>D4/C4</f>
        <v>1</v>
      </c>
      <c r="F4" s="59">
        <v>24782</v>
      </c>
      <c r="G4" s="63">
        <f>D4/F4</f>
        <v>1.50100920022597</v>
      </c>
    </row>
    <row r="5" ht="18.8" customHeight="true" spans="1:7">
      <c r="A5" s="58" t="s">
        <v>24</v>
      </c>
      <c r="B5" s="59">
        <v>7484.1</v>
      </c>
      <c r="C5" s="59">
        <v>18270.77</v>
      </c>
      <c r="D5" s="59">
        <v>18270.77</v>
      </c>
      <c r="E5" s="63">
        <f>D5/C5</f>
        <v>1</v>
      </c>
      <c r="F5" s="59">
        <v>41308.88</v>
      </c>
      <c r="G5" s="63">
        <f>D5/F5</f>
        <v>0.442296426337388</v>
      </c>
    </row>
    <row r="6" ht="18.8" customHeight="true" spans="1:7">
      <c r="A6" s="58"/>
      <c r="B6" s="58"/>
      <c r="C6" s="58"/>
      <c r="D6" s="58"/>
      <c r="E6" s="63"/>
      <c r="F6" s="58"/>
      <c r="G6" s="86"/>
    </row>
    <row r="7" ht="18.8" customHeight="true" spans="1:7">
      <c r="A7" s="58"/>
      <c r="B7" s="58"/>
      <c r="C7" s="58"/>
      <c r="D7" s="58"/>
      <c r="E7" s="63"/>
      <c r="F7" s="58"/>
      <c r="G7" s="86"/>
    </row>
    <row r="8" ht="18.8" customHeight="true" spans="1:7">
      <c r="A8" s="58"/>
      <c r="B8" s="58"/>
      <c r="C8" s="58"/>
      <c r="D8" s="58"/>
      <c r="E8" s="63"/>
      <c r="F8" s="58"/>
      <c r="G8" s="86"/>
    </row>
    <row r="9" ht="18.8" customHeight="true" spans="1:7">
      <c r="A9" s="58"/>
      <c r="B9" s="58"/>
      <c r="C9" s="58"/>
      <c r="D9" s="58"/>
      <c r="E9" s="63"/>
      <c r="F9" s="58"/>
      <c r="G9" s="86"/>
    </row>
    <row r="10" ht="18.8" customHeight="true" spans="1:7">
      <c r="A10" s="61" t="s">
        <v>25</v>
      </c>
      <c r="B10" s="59">
        <f>SUM(B4:B5)</f>
        <v>43984.1</v>
      </c>
      <c r="C10" s="59">
        <f>SUM(C4:C5)</f>
        <v>55468.78</v>
      </c>
      <c r="D10" s="59">
        <f>SUM(D4:D5)</f>
        <v>55468.78</v>
      </c>
      <c r="E10" s="63">
        <f t="shared" ref="E6:E14" si="0">D10/C10</f>
        <v>1</v>
      </c>
      <c r="F10" s="59">
        <f>SUM(F4:F5)</f>
        <v>66090.88</v>
      </c>
      <c r="G10" s="63">
        <f>D10/F10</f>
        <v>0.839280396932224</v>
      </c>
    </row>
    <row r="11" ht="18.8" customHeight="true" spans="1:7">
      <c r="A11" s="61" t="s">
        <v>26</v>
      </c>
      <c r="B11" s="59">
        <v>13404.1</v>
      </c>
      <c r="C11" s="59">
        <v>13404.1</v>
      </c>
      <c r="D11" s="59">
        <v>13404.1</v>
      </c>
      <c r="E11" s="63">
        <f t="shared" si="0"/>
        <v>1</v>
      </c>
      <c r="F11" s="60">
        <v>3125.85</v>
      </c>
      <c r="G11" s="63">
        <f>D11/F11</f>
        <v>4.28814562439017</v>
      </c>
    </row>
    <row r="12" ht="18.8" customHeight="true" spans="1:7">
      <c r="A12" s="61" t="s">
        <v>27</v>
      </c>
      <c r="B12" s="59">
        <v>1431.68</v>
      </c>
      <c r="C12" s="59">
        <v>1431.68</v>
      </c>
      <c r="D12" s="59">
        <v>1431.68</v>
      </c>
      <c r="E12" s="63">
        <f t="shared" si="0"/>
        <v>1</v>
      </c>
      <c r="F12" s="60">
        <v>0</v>
      </c>
      <c r="G12" s="63"/>
    </row>
    <row r="13" ht="18.8" customHeight="true" spans="1:7">
      <c r="A13" s="61"/>
      <c r="B13" s="58"/>
      <c r="C13" s="58"/>
      <c r="D13" s="58"/>
      <c r="E13" s="63"/>
      <c r="F13" s="58"/>
      <c r="G13" s="86"/>
    </row>
    <row r="14" ht="18.8" customHeight="true" spans="1:7">
      <c r="A14" s="61" t="s">
        <v>28</v>
      </c>
      <c r="B14" s="62">
        <f>SUM(B10:B12)</f>
        <v>58819.88</v>
      </c>
      <c r="C14" s="62">
        <f>SUM(C10:C12)</f>
        <v>70304.56</v>
      </c>
      <c r="D14" s="62">
        <f>SUM(D10:D12)</f>
        <v>70304.56</v>
      </c>
      <c r="E14" s="65">
        <f t="shared" si="0"/>
        <v>1</v>
      </c>
      <c r="F14" s="62">
        <f>SUM(F10:F12)</f>
        <v>69216.73</v>
      </c>
      <c r="G14" s="65">
        <f>D14/F14</f>
        <v>1.0157162870884</v>
      </c>
    </row>
  </sheetData>
  <mergeCells count="2">
    <mergeCell ref="A1:G1"/>
    <mergeCell ref="F2:G2"/>
  </mergeCells>
  <pageMargins left="0.984000027179718" right="0.75" top="0.589999973773956" bottom="0.268999993801117" header="0" footer="0"/>
  <pageSetup paperSize="9" scale="96"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88"/>
  <sheetViews>
    <sheetView workbookViewId="0">
      <pane ySplit="3" topLeftCell="A174" activePane="bottomLeft" state="frozen"/>
      <selection/>
      <selection pane="bottomLeft" activeCell="H187" sqref="H187"/>
    </sheetView>
  </sheetViews>
  <sheetFormatPr defaultColWidth="10" defaultRowHeight="13.5" outlineLevelCol="7"/>
  <cols>
    <col min="1" max="1" width="6.78333333333333" customWidth="true"/>
    <col min="2" max="2" width="26.7333333333333" customWidth="true"/>
    <col min="3" max="8" width="12.4833333333333" customWidth="true"/>
    <col min="9" max="9" width="9.76666666666667" customWidth="true"/>
  </cols>
  <sheetData>
    <row r="1" ht="27.85" customHeight="true" spans="1:8">
      <c r="A1" s="75" t="s">
        <v>3</v>
      </c>
      <c r="B1" s="75"/>
      <c r="C1" s="75"/>
      <c r="D1" s="75"/>
      <c r="E1" s="75"/>
      <c r="F1" s="75"/>
      <c r="G1" s="75"/>
      <c r="H1" s="75"/>
    </row>
    <row r="2" ht="20.35" customHeight="true" spans="1:8">
      <c r="A2" s="7"/>
      <c r="B2" s="7"/>
      <c r="C2" s="7"/>
      <c r="D2" s="7"/>
      <c r="E2" s="7"/>
      <c r="F2" s="7"/>
      <c r="G2" s="8" t="s">
        <v>15</v>
      </c>
      <c r="H2" s="8"/>
    </row>
    <row r="3" ht="33.15" customHeight="true" spans="1:8">
      <c r="A3" s="9" t="s">
        <v>29</v>
      </c>
      <c r="B3" s="76" t="s">
        <v>16</v>
      </c>
      <c r="C3" s="76" t="s">
        <v>17</v>
      </c>
      <c r="D3" s="76" t="s">
        <v>18</v>
      </c>
      <c r="E3" s="76" t="s">
        <v>19</v>
      </c>
      <c r="F3" s="76" t="s">
        <v>20</v>
      </c>
      <c r="G3" s="76" t="s">
        <v>21</v>
      </c>
      <c r="H3" s="76" t="s">
        <v>22</v>
      </c>
    </row>
    <row r="4" s="74" customFormat="true" ht="21.75" customHeight="true" spans="1:8">
      <c r="A4" s="77" t="s">
        <v>30</v>
      </c>
      <c r="B4" s="77" t="s">
        <v>31</v>
      </c>
      <c r="C4" s="54">
        <v>3576.32</v>
      </c>
      <c r="D4" s="54">
        <v>3509.830366</v>
      </c>
      <c r="E4" s="54">
        <v>3509.830366</v>
      </c>
      <c r="F4" s="80">
        <f>E4/D4</f>
        <v>1</v>
      </c>
      <c r="G4" s="54">
        <v>4705.22117</v>
      </c>
      <c r="H4" s="80">
        <f>E4/G4</f>
        <v>0.745943758898798</v>
      </c>
    </row>
    <row r="5" s="74" customFormat="true" ht="21.75" customHeight="true" spans="1:8">
      <c r="A5" s="77" t="s">
        <v>32</v>
      </c>
      <c r="B5" s="77" t="s">
        <v>33</v>
      </c>
      <c r="C5" s="54">
        <v>28.85</v>
      </c>
      <c r="D5" s="54">
        <v>37.788768</v>
      </c>
      <c r="E5" s="54">
        <v>37.788768</v>
      </c>
      <c r="F5" s="80">
        <f t="shared" ref="F5:F36" si="0">E5/D5</f>
        <v>1</v>
      </c>
      <c r="G5" s="54">
        <v>108.22642</v>
      </c>
      <c r="H5" s="80">
        <f t="shared" ref="H5:H36" si="1">E5/G5</f>
        <v>0.349163984173181</v>
      </c>
    </row>
    <row r="6" ht="21.75" customHeight="true" spans="1:8">
      <c r="A6" s="45" t="s">
        <v>34</v>
      </c>
      <c r="B6" s="45" t="s">
        <v>35</v>
      </c>
      <c r="C6" s="56">
        <v>8.5</v>
      </c>
      <c r="D6" s="56">
        <v>8.3</v>
      </c>
      <c r="E6" s="56">
        <v>8.3</v>
      </c>
      <c r="F6" s="81">
        <f t="shared" si="0"/>
        <v>1</v>
      </c>
      <c r="G6" s="82"/>
      <c r="H6" s="81"/>
    </row>
    <row r="7" ht="21.75" customHeight="true" spans="1:8">
      <c r="A7" s="45" t="s">
        <v>36</v>
      </c>
      <c r="B7" s="45" t="s">
        <v>37</v>
      </c>
      <c r="C7" s="56">
        <v>18.5</v>
      </c>
      <c r="D7" s="56">
        <v>18.698768</v>
      </c>
      <c r="E7" s="56">
        <v>18.698768</v>
      </c>
      <c r="F7" s="81">
        <f t="shared" si="0"/>
        <v>1</v>
      </c>
      <c r="G7" s="56">
        <v>101.47642</v>
      </c>
      <c r="H7" s="81">
        <f t="shared" si="1"/>
        <v>0.184267123337619</v>
      </c>
    </row>
    <row r="8" ht="21.75" customHeight="true" spans="1:8">
      <c r="A8" s="45" t="s">
        <v>38</v>
      </c>
      <c r="B8" s="45" t="s">
        <v>39</v>
      </c>
      <c r="C8" s="56">
        <v>1.85</v>
      </c>
      <c r="D8" s="56">
        <v>10.79</v>
      </c>
      <c r="E8" s="56">
        <v>10.79</v>
      </c>
      <c r="F8" s="81">
        <f t="shared" si="0"/>
        <v>1</v>
      </c>
      <c r="G8" s="56">
        <v>6.75</v>
      </c>
      <c r="H8" s="81">
        <f t="shared" si="1"/>
        <v>1.59851851851852</v>
      </c>
    </row>
    <row r="9" s="74" customFormat="true" ht="21.75" customHeight="true" spans="1:8">
      <c r="A9" s="77" t="s">
        <v>40</v>
      </c>
      <c r="B9" s="77" t="s">
        <v>41</v>
      </c>
      <c r="C9" s="54">
        <v>2181.22</v>
      </c>
      <c r="D9" s="54">
        <v>2235.156369</v>
      </c>
      <c r="E9" s="54">
        <v>2235.156369</v>
      </c>
      <c r="F9" s="80">
        <f t="shared" si="0"/>
        <v>1</v>
      </c>
      <c r="G9" s="54">
        <v>3211.446554</v>
      </c>
      <c r="H9" s="80">
        <f t="shared" si="1"/>
        <v>0.695996751437763</v>
      </c>
    </row>
    <row r="10" ht="21.75" customHeight="true" spans="1:8">
      <c r="A10" s="45" t="s">
        <v>42</v>
      </c>
      <c r="B10" s="45" t="s">
        <v>43</v>
      </c>
      <c r="C10" s="56">
        <v>2181.22</v>
      </c>
      <c r="D10" s="56">
        <v>2235.156369</v>
      </c>
      <c r="E10" s="56">
        <v>2235.156369</v>
      </c>
      <c r="F10" s="81">
        <f t="shared" si="0"/>
        <v>1</v>
      </c>
      <c r="G10" s="56">
        <v>3211.446554</v>
      </c>
      <c r="H10" s="81">
        <f t="shared" si="1"/>
        <v>0.695996751437763</v>
      </c>
    </row>
    <row r="11" s="74" customFormat="true" ht="21.75" customHeight="true" spans="1:8">
      <c r="A11" s="77" t="s">
        <v>44</v>
      </c>
      <c r="B11" s="77" t="s">
        <v>45</v>
      </c>
      <c r="C11" s="54">
        <v>44.03</v>
      </c>
      <c r="D11" s="54">
        <v>35.960355</v>
      </c>
      <c r="E11" s="54">
        <v>35.960355</v>
      </c>
      <c r="F11" s="80">
        <f t="shared" si="0"/>
        <v>1</v>
      </c>
      <c r="G11" s="54">
        <v>7.84564</v>
      </c>
      <c r="H11" s="80">
        <f t="shared" si="1"/>
        <v>4.58348267317899</v>
      </c>
    </row>
    <row r="12" ht="21.75" customHeight="true" spans="1:8">
      <c r="A12" s="45" t="s">
        <v>46</v>
      </c>
      <c r="B12" s="45" t="s">
        <v>47</v>
      </c>
      <c r="C12" s="56">
        <v>9.03</v>
      </c>
      <c r="D12" s="56">
        <v>9.019186</v>
      </c>
      <c r="E12" s="56">
        <v>9.019186</v>
      </c>
      <c r="F12" s="81">
        <f t="shared" si="0"/>
        <v>1</v>
      </c>
      <c r="G12" s="56">
        <v>7.84564</v>
      </c>
      <c r="H12" s="81">
        <f t="shared" si="1"/>
        <v>1.1495793842185</v>
      </c>
    </row>
    <row r="13" ht="21.75" customHeight="true" spans="1:8">
      <c r="A13" s="45" t="s">
        <v>48</v>
      </c>
      <c r="B13" s="45" t="s">
        <v>49</v>
      </c>
      <c r="C13" s="56">
        <v>35</v>
      </c>
      <c r="D13" s="56">
        <v>26.941169</v>
      </c>
      <c r="E13" s="56">
        <v>26.941169</v>
      </c>
      <c r="F13" s="81">
        <f t="shared" si="0"/>
        <v>1</v>
      </c>
      <c r="G13" s="82"/>
      <c r="H13" s="81"/>
    </row>
    <row r="14" s="74" customFormat="true" ht="21.75" customHeight="true" spans="1:8">
      <c r="A14" s="77" t="s">
        <v>50</v>
      </c>
      <c r="B14" s="77" t="s">
        <v>51</v>
      </c>
      <c r="C14" s="54">
        <v>344.7</v>
      </c>
      <c r="D14" s="54">
        <v>358.735431</v>
      </c>
      <c r="E14" s="54">
        <v>358.735431</v>
      </c>
      <c r="F14" s="80">
        <f t="shared" si="0"/>
        <v>1</v>
      </c>
      <c r="G14" s="54">
        <v>342.562264</v>
      </c>
      <c r="H14" s="80">
        <f t="shared" si="1"/>
        <v>1.04721234268816</v>
      </c>
    </row>
    <row r="15" ht="21.75" customHeight="true" spans="1:8">
      <c r="A15" s="45" t="s">
        <v>52</v>
      </c>
      <c r="B15" s="45" t="s">
        <v>53</v>
      </c>
      <c r="C15" s="56">
        <v>344.7</v>
      </c>
      <c r="D15" s="56">
        <v>358.735431</v>
      </c>
      <c r="E15" s="56">
        <v>358.735431</v>
      </c>
      <c r="F15" s="81">
        <f t="shared" si="0"/>
        <v>1</v>
      </c>
      <c r="G15" s="56">
        <v>342.562264</v>
      </c>
      <c r="H15" s="81">
        <f t="shared" si="1"/>
        <v>1.04721234268816</v>
      </c>
    </row>
    <row r="16" s="74" customFormat="true" ht="21.75" customHeight="true" spans="1:8">
      <c r="A16" s="77" t="s">
        <v>54</v>
      </c>
      <c r="B16" s="77" t="s">
        <v>55</v>
      </c>
      <c r="C16" s="54">
        <v>12.32</v>
      </c>
      <c r="D16" s="54">
        <v>22.809715</v>
      </c>
      <c r="E16" s="54">
        <v>22.809715</v>
      </c>
      <c r="F16" s="80">
        <f t="shared" si="0"/>
        <v>1</v>
      </c>
      <c r="G16" s="54">
        <v>9.992</v>
      </c>
      <c r="H16" s="80">
        <f t="shared" si="1"/>
        <v>2.28279773819055</v>
      </c>
    </row>
    <row r="17" ht="21.75" customHeight="true" spans="1:8">
      <c r="A17" s="45" t="s">
        <v>56</v>
      </c>
      <c r="B17" s="45" t="s">
        <v>43</v>
      </c>
      <c r="C17" s="56">
        <v>11.1</v>
      </c>
      <c r="D17" s="56">
        <v>7.818515</v>
      </c>
      <c r="E17" s="56">
        <v>7.818515</v>
      </c>
      <c r="F17" s="81">
        <f t="shared" si="0"/>
        <v>1</v>
      </c>
      <c r="G17" s="56">
        <v>9.992</v>
      </c>
      <c r="H17" s="81">
        <f t="shared" si="1"/>
        <v>0.782477481985588</v>
      </c>
    </row>
    <row r="18" ht="21.75" customHeight="true" spans="1:8">
      <c r="A18" s="45" t="s">
        <v>57</v>
      </c>
      <c r="B18" s="45" t="s">
        <v>58</v>
      </c>
      <c r="C18" s="56">
        <v>1.22</v>
      </c>
      <c r="D18" s="56">
        <v>14.9912</v>
      </c>
      <c r="E18" s="56">
        <v>14.9912</v>
      </c>
      <c r="F18" s="81">
        <f t="shared" si="0"/>
        <v>1</v>
      </c>
      <c r="G18" s="56"/>
      <c r="H18" s="81"/>
    </row>
    <row r="19" s="74" customFormat="true" ht="21.75" customHeight="true" spans="1:8">
      <c r="A19" s="77" t="s">
        <v>59</v>
      </c>
      <c r="B19" s="77" t="s">
        <v>60</v>
      </c>
      <c r="C19" s="54">
        <v>127.76</v>
      </c>
      <c r="D19" s="54">
        <v>32.594397</v>
      </c>
      <c r="E19" s="54">
        <v>32.594397</v>
      </c>
      <c r="F19" s="80">
        <f t="shared" si="0"/>
        <v>1</v>
      </c>
      <c r="G19" s="54">
        <v>44.989691</v>
      </c>
      <c r="H19" s="80">
        <f t="shared" si="1"/>
        <v>0.724485905004326</v>
      </c>
    </row>
    <row r="20" ht="21.75" customHeight="true" spans="1:8">
      <c r="A20" s="45" t="s">
        <v>61</v>
      </c>
      <c r="B20" s="45" t="s">
        <v>43</v>
      </c>
      <c r="C20" s="56">
        <v>18.2</v>
      </c>
      <c r="D20" s="56">
        <v>11.535953</v>
      </c>
      <c r="E20" s="56">
        <v>11.535953</v>
      </c>
      <c r="F20" s="81">
        <f t="shared" si="0"/>
        <v>1</v>
      </c>
      <c r="G20" s="56">
        <v>9.949791</v>
      </c>
      <c r="H20" s="81">
        <f t="shared" si="1"/>
        <v>1.15941661488166</v>
      </c>
    </row>
    <row r="21" ht="21.75" customHeight="true" spans="1:8">
      <c r="A21" s="45" t="s">
        <v>62</v>
      </c>
      <c r="B21" s="45" t="s">
        <v>63</v>
      </c>
      <c r="C21" s="56">
        <v>109.56</v>
      </c>
      <c r="D21" s="56">
        <v>21.058444</v>
      </c>
      <c r="E21" s="56">
        <v>21.058444</v>
      </c>
      <c r="F21" s="81">
        <f t="shared" si="0"/>
        <v>1</v>
      </c>
      <c r="G21" s="56">
        <v>35.0399</v>
      </c>
      <c r="H21" s="81">
        <f t="shared" si="1"/>
        <v>0.600984706006581</v>
      </c>
    </row>
    <row r="22" s="74" customFormat="true" ht="21.75" customHeight="true" spans="1:8">
      <c r="A22" s="77" t="s">
        <v>64</v>
      </c>
      <c r="B22" s="77" t="s">
        <v>65</v>
      </c>
      <c r="C22" s="54">
        <v>463.47</v>
      </c>
      <c r="D22" s="54">
        <v>427.893988</v>
      </c>
      <c r="E22" s="54">
        <v>427.893988</v>
      </c>
      <c r="F22" s="80">
        <f t="shared" si="0"/>
        <v>1</v>
      </c>
      <c r="G22" s="54">
        <v>380.358369</v>
      </c>
      <c r="H22" s="80">
        <f t="shared" si="1"/>
        <v>1.1249758724252</v>
      </c>
    </row>
    <row r="23" ht="21.75" customHeight="true" spans="1:8">
      <c r="A23" s="45" t="s">
        <v>66</v>
      </c>
      <c r="B23" s="45" t="s">
        <v>67</v>
      </c>
      <c r="C23" s="56">
        <v>439.47</v>
      </c>
      <c r="D23" s="56">
        <v>405.377764</v>
      </c>
      <c r="E23" s="56">
        <v>405.377764</v>
      </c>
      <c r="F23" s="81">
        <f t="shared" si="0"/>
        <v>1</v>
      </c>
      <c r="G23" s="56">
        <v>351.159678</v>
      </c>
      <c r="H23" s="81">
        <f t="shared" si="1"/>
        <v>1.1543972426128</v>
      </c>
    </row>
    <row r="24" ht="21.75" customHeight="true" spans="1:8">
      <c r="A24" s="45" t="s">
        <v>68</v>
      </c>
      <c r="B24" s="45" t="s">
        <v>65</v>
      </c>
      <c r="C24" s="56">
        <v>24</v>
      </c>
      <c r="D24" s="56">
        <v>22.516224</v>
      </c>
      <c r="E24" s="56">
        <v>22.516224</v>
      </c>
      <c r="F24" s="81">
        <f t="shared" si="0"/>
        <v>1</v>
      </c>
      <c r="G24" s="56">
        <v>29.198691</v>
      </c>
      <c r="H24" s="81">
        <f t="shared" si="1"/>
        <v>0.771138130815522</v>
      </c>
    </row>
    <row r="25" s="74" customFormat="true" ht="21.75" customHeight="true" spans="1:8">
      <c r="A25" s="77" t="s">
        <v>69</v>
      </c>
      <c r="B25" s="77" t="s">
        <v>70</v>
      </c>
      <c r="C25" s="54"/>
      <c r="D25" s="54">
        <v>15.744</v>
      </c>
      <c r="E25" s="54">
        <v>15.744</v>
      </c>
      <c r="F25" s="80">
        <f t="shared" si="0"/>
        <v>1</v>
      </c>
      <c r="G25" s="82"/>
      <c r="H25" s="80"/>
    </row>
    <row r="26" ht="21.75" customHeight="true" spans="1:8">
      <c r="A26" s="45" t="s">
        <v>71</v>
      </c>
      <c r="B26" s="45" t="s">
        <v>72</v>
      </c>
      <c r="C26" s="56"/>
      <c r="D26" s="56">
        <v>15.744</v>
      </c>
      <c r="E26" s="56">
        <v>15.744</v>
      </c>
      <c r="F26" s="81">
        <f t="shared" si="0"/>
        <v>1</v>
      </c>
      <c r="G26" s="82"/>
      <c r="H26" s="81"/>
    </row>
    <row r="27" s="74" customFormat="true" ht="21.75" customHeight="true" spans="1:8">
      <c r="A27" s="77" t="s">
        <v>73</v>
      </c>
      <c r="B27" s="77" t="s">
        <v>74</v>
      </c>
      <c r="C27" s="54">
        <v>373.97</v>
      </c>
      <c r="D27" s="54">
        <v>343.147343</v>
      </c>
      <c r="E27" s="54">
        <v>343.147343</v>
      </c>
      <c r="F27" s="80">
        <f t="shared" si="0"/>
        <v>1</v>
      </c>
      <c r="G27" s="54">
        <v>599.800232</v>
      </c>
      <c r="H27" s="80">
        <f t="shared" si="1"/>
        <v>0.572102718026291</v>
      </c>
    </row>
    <row r="28" ht="21.75" customHeight="true" spans="1:8">
      <c r="A28" s="45" t="s">
        <v>75</v>
      </c>
      <c r="B28" s="45" t="s">
        <v>74</v>
      </c>
      <c r="C28" s="56">
        <v>373.97</v>
      </c>
      <c r="D28" s="56">
        <v>343.147343</v>
      </c>
      <c r="E28" s="56">
        <v>343.147343</v>
      </c>
      <c r="F28" s="81">
        <f t="shared" si="0"/>
        <v>1</v>
      </c>
      <c r="G28" s="56">
        <v>599.800232</v>
      </c>
      <c r="H28" s="81">
        <f t="shared" si="1"/>
        <v>0.572102718026291</v>
      </c>
    </row>
    <row r="29" s="74" customFormat="true" ht="21.75" customHeight="true" spans="1:8">
      <c r="A29" s="77" t="s">
        <v>76</v>
      </c>
      <c r="B29" s="77" t="s">
        <v>77</v>
      </c>
      <c r="C29" s="54">
        <v>73</v>
      </c>
      <c r="D29" s="54">
        <v>65.7341</v>
      </c>
      <c r="E29" s="54">
        <v>65.7341</v>
      </c>
      <c r="F29" s="80">
        <f t="shared" si="0"/>
        <v>1</v>
      </c>
      <c r="G29" s="54">
        <v>78.5</v>
      </c>
      <c r="H29" s="80">
        <f t="shared" si="1"/>
        <v>0.837377070063694</v>
      </c>
    </row>
    <row r="30" s="74" customFormat="true" ht="21.75" customHeight="true" spans="1:8">
      <c r="A30" s="77" t="s">
        <v>78</v>
      </c>
      <c r="B30" s="77" t="s">
        <v>79</v>
      </c>
      <c r="C30" s="54">
        <v>20</v>
      </c>
      <c r="D30" s="54">
        <v>20</v>
      </c>
      <c r="E30" s="54">
        <v>20</v>
      </c>
      <c r="F30" s="80">
        <f t="shared" si="0"/>
        <v>1</v>
      </c>
      <c r="G30" s="54">
        <v>15</v>
      </c>
      <c r="H30" s="80">
        <f t="shared" si="1"/>
        <v>1.33333333333333</v>
      </c>
    </row>
    <row r="31" ht="21.75" customHeight="true" spans="1:8">
      <c r="A31" s="45" t="s">
        <v>80</v>
      </c>
      <c r="B31" s="45" t="s">
        <v>81</v>
      </c>
      <c r="C31" s="56">
        <v>20</v>
      </c>
      <c r="D31" s="56">
        <v>20</v>
      </c>
      <c r="E31" s="56">
        <v>20</v>
      </c>
      <c r="F31" s="81">
        <f t="shared" si="0"/>
        <v>1</v>
      </c>
      <c r="G31" s="56">
        <v>15</v>
      </c>
      <c r="H31" s="81">
        <f t="shared" si="1"/>
        <v>1.33333333333333</v>
      </c>
    </row>
    <row r="32" s="74" customFormat="true" ht="21.75" customHeight="true" spans="1:8">
      <c r="A32" s="77" t="s">
        <v>82</v>
      </c>
      <c r="B32" s="77" t="s">
        <v>83</v>
      </c>
      <c r="C32" s="54">
        <v>53</v>
      </c>
      <c r="D32" s="54">
        <v>45.7341</v>
      </c>
      <c r="E32" s="54">
        <v>45.7341</v>
      </c>
      <c r="F32" s="80">
        <f t="shared" si="0"/>
        <v>1</v>
      </c>
      <c r="G32" s="54">
        <v>63.5</v>
      </c>
      <c r="H32" s="80">
        <f t="shared" si="1"/>
        <v>0.720222047244094</v>
      </c>
    </row>
    <row r="33" ht="21.75" customHeight="true" spans="1:8">
      <c r="A33" s="45" t="s">
        <v>84</v>
      </c>
      <c r="B33" s="45" t="s">
        <v>83</v>
      </c>
      <c r="C33" s="56">
        <v>53</v>
      </c>
      <c r="D33" s="56">
        <v>45.7341</v>
      </c>
      <c r="E33" s="56">
        <v>45.7341</v>
      </c>
      <c r="F33" s="81">
        <f t="shared" si="0"/>
        <v>1</v>
      </c>
      <c r="G33" s="56">
        <v>63.5</v>
      </c>
      <c r="H33" s="81">
        <f t="shared" si="1"/>
        <v>0.720222047244094</v>
      </c>
    </row>
    <row r="34" s="74" customFormat="true" ht="21.75" customHeight="true" spans="1:8">
      <c r="A34" s="77" t="s">
        <v>85</v>
      </c>
      <c r="B34" s="77" t="s">
        <v>86</v>
      </c>
      <c r="C34" s="54">
        <v>561</v>
      </c>
      <c r="D34" s="54">
        <v>561</v>
      </c>
      <c r="E34" s="54">
        <v>561</v>
      </c>
      <c r="F34" s="80">
        <f t="shared" si="0"/>
        <v>1</v>
      </c>
      <c r="G34" s="54">
        <v>810.9</v>
      </c>
      <c r="H34" s="80">
        <f t="shared" si="1"/>
        <v>0.691823899371069</v>
      </c>
    </row>
    <row r="35" s="74" customFormat="true" ht="21.75" customHeight="true" spans="1:8">
      <c r="A35" s="78" t="s">
        <v>87</v>
      </c>
      <c r="B35" s="78" t="s">
        <v>88</v>
      </c>
      <c r="C35" s="54"/>
      <c r="D35" s="54"/>
      <c r="E35" s="54"/>
      <c r="F35" s="80"/>
      <c r="G35" s="54">
        <v>4.5</v>
      </c>
      <c r="H35" s="80">
        <f t="shared" si="1"/>
        <v>0</v>
      </c>
    </row>
    <row r="36" s="74" customFormat="true" ht="21.75" customHeight="true" spans="1:8">
      <c r="A36" s="79" t="s">
        <v>89</v>
      </c>
      <c r="B36" s="79" t="s">
        <v>90</v>
      </c>
      <c r="C36" s="54"/>
      <c r="D36" s="54"/>
      <c r="E36" s="54"/>
      <c r="F36" s="80"/>
      <c r="G36" s="56">
        <v>1.5</v>
      </c>
      <c r="H36" s="81">
        <f t="shared" si="1"/>
        <v>0</v>
      </c>
    </row>
    <row r="37" s="74" customFormat="true" ht="21.75" customHeight="true" spans="1:8">
      <c r="A37" s="79" t="s">
        <v>91</v>
      </c>
      <c r="B37" s="79" t="s">
        <v>92</v>
      </c>
      <c r="C37" s="54"/>
      <c r="D37" s="54"/>
      <c r="E37" s="54"/>
      <c r="F37" s="80"/>
      <c r="G37" s="56">
        <v>3</v>
      </c>
      <c r="H37" s="81">
        <f t="shared" ref="H37:H68" si="2">E37/G37</f>
        <v>0</v>
      </c>
    </row>
    <row r="38" s="74" customFormat="true" ht="21.75" customHeight="true" spans="1:8">
      <c r="A38" s="77" t="s">
        <v>93</v>
      </c>
      <c r="B38" s="77" t="s">
        <v>94</v>
      </c>
      <c r="C38" s="54">
        <v>561</v>
      </c>
      <c r="D38" s="54">
        <v>561</v>
      </c>
      <c r="E38" s="54">
        <v>561</v>
      </c>
      <c r="F38" s="80">
        <f>E38/D38</f>
        <v>1</v>
      </c>
      <c r="G38" s="54">
        <v>806.4</v>
      </c>
      <c r="H38" s="80">
        <f t="shared" si="2"/>
        <v>0.695684523809524</v>
      </c>
    </row>
    <row r="39" ht="21.75" customHeight="true" spans="1:8">
      <c r="A39" s="45" t="s">
        <v>95</v>
      </c>
      <c r="B39" s="45" t="s">
        <v>94</v>
      </c>
      <c r="C39" s="56">
        <v>561</v>
      </c>
      <c r="D39" s="56">
        <v>561</v>
      </c>
      <c r="E39" s="56">
        <v>561</v>
      </c>
      <c r="F39" s="81">
        <f>E39/D39</f>
        <v>1</v>
      </c>
      <c r="G39" s="56">
        <v>806.4</v>
      </c>
      <c r="H39" s="81">
        <f t="shared" si="2"/>
        <v>0.695684523809524</v>
      </c>
    </row>
    <row r="40" s="74" customFormat="true" ht="21.75" customHeight="true" spans="1:8">
      <c r="A40" s="77" t="s">
        <v>96</v>
      </c>
      <c r="B40" s="77" t="s">
        <v>97</v>
      </c>
      <c r="C40" s="54">
        <v>601.99</v>
      </c>
      <c r="D40" s="54">
        <v>491.170312</v>
      </c>
      <c r="E40" s="54">
        <v>491.170312</v>
      </c>
      <c r="F40" s="80">
        <f t="shared" ref="F40:F71" si="3">E40/D40</f>
        <v>1</v>
      </c>
      <c r="G40" s="54">
        <v>557.414831</v>
      </c>
      <c r="H40" s="80">
        <f t="shared" si="2"/>
        <v>0.881157595177083</v>
      </c>
    </row>
    <row r="41" s="74" customFormat="true" ht="21.75" customHeight="true" spans="1:8">
      <c r="A41" s="77" t="s">
        <v>98</v>
      </c>
      <c r="B41" s="77" t="s">
        <v>99</v>
      </c>
      <c r="C41" s="54">
        <v>276.2</v>
      </c>
      <c r="D41" s="54">
        <v>163.49975</v>
      </c>
      <c r="E41" s="54">
        <v>163.49975</v>
      </c>
      <c r="F41" s="80">
        <f t="shared" si="3"/>
        <v>1</v>
      </c>
      <c r="G41" s="54">
        <v>265.715003</v>
      </c>
      <c r="H41" s="80">
        <f t="shared" si="2"/>
        <v>0.615319978751821</v>
      </c>
    </row>
    <row r="42" ht="21.75" customHeight="true" spans="1:8">
      <c r="A42" s="45" t="s">
        <v>100</v>
      </c>
      <c r="B42" s="45" t="s">
        <v>101</v>
      </c>
      <c r="C42" s="56">
        <v>35</v>
      </c>
      <c r="D42" s="56">
        <v>33.73075</v>
      </c>
      <c r="E42" s="56">
        <v>33.73075</v>
      </c>
      <c r="F42" s="81">
        <f t="shared" si="3"/>
        <v>1</v>
      </c>
      <c r="G42" s="56">
        <v>27.0874</v>
      </c>
      <c r="H42" s="81">
        <f t="shared" si="2"/>
        <v>1.24525609693068</v>
      </c>
    </row>
    <row r="43" ht="21.75" customHeight="true" spans="1:8">
      <c r="A43" s="45" t="s">
        <v>102</v>
      </c>
      <c r="B43" s="45" t="s">
        <v>103</v>
      </c>
      <c r="C43" s="56">
        <v>241.2</v>
      </c>
      <c r="D43" s="56">
        <v>129.769</v>
      </c>
      <c r="E43" s="56">
        <v>129.769</v>
      </c>
      <c r="F43" s="81">
        <f t="shared" si="3"/>
        <v>1</v>
      </c>
      <c r="G43" s="56">
        <v>238.627603</v>
      </c>
      <c r="H43" s="81">
        <f t="shared" si="2"/>
        <v>0.543813868842323</v>
      </c>
    </row>
    <row r="44" s="74" customFormat="true" ht="21.75" customHeight="true" spans="1:8">
      <c r="A44" s="77" t="s">
        <v>104</v>
      </c>
      <c r="B44" s="77" t="s">
        <v>105</v>
      </c>
      <c r="C44" s="54">
        <v>37.5</v>
      </c>
      <c r="D44" s="54">
        <v>35.510668</v>
      </c>
      <c r="E44" s="54">
        <v>35.510668</v>
      </c>
      <c r="F44" s="80">
        <f t="shared" si="3"/>
        <v>1</v>
      </c>
      <c r="G44" s="54">
        <v>47.455659</v>
      </c>
      <c r="H44" s="80">
        <f t="shared" si="2"/>
        <v>0.748291536737484</v>
      </c>
    </row>
    <row r="45" ht="21.75" customHeight="true" spans="1:8">
      <c r="A45" s="45" t="s">
        <v>106</v>
      </c>
      <c r="B45" s="45" t="s">
        <v>107</v>
      </c>
      <c r="C45" s="56">
        <v>37.5</v>
      </c>
      <c r="D45" s="56">
        <v>35.510668</v>
      </c>
      <c r="E45" s="56">
        <v>35.510668</v>
      </c>
      <c r="F45" s="81">
        <f t="shared" si="3"/>
        <v>1</v>
      </c>
      <c r="G45" s="56">
        <v>47.455659</v>
      </c>
      <c r="H45" s="81">
        <f t="shared" si="2"/>
        <v>0.748291536737484</v>
      </c>
    </row>
    <row r="46" s="74" customFormat="true" ht="21.75" customHeight="true" spans="1:8">
      <c r="A46" s="77" t="s">
        <v>108</v>
      </c>
      <c r="B46" s="77" t="s">
        <v>109</v>
      </c>
      <c r="C46" s="54"/>
      <c r="D46" s="54">
        <v>9.63</v>
      </c>
      <c r="E46" s="54">
        <v>9.63</v>
      </c>
      <c r="F46" s="80">
        <f t="shared" si="3"/>
        <v>1</v>
      </c>
      <c r="G46" s="82"/>
      <c r="H46" s="80"/>
    </row>
    <row r="47" ht="21.75" customHeight="true" spans="1:8">
      <c r="A47" s="45" t="s">
        <v>110</v>
      </c>
      <c r="B47" s="45" t="s">
        <v>111</v>
      </c>
      <c r="C47" s="56"/>
      <c r="D47" s="56">
        <v>9.63</v>
      </c>
      <c r="E47" s="56">
        <v>9.63</v>
      </c>
      <c r="F47" s="81">
        <f t="shared" si="3"/>
        <v>1</v>
      </c>
      <c r="G47" s="82"/>
      <c r="H47" s="81"/>
    </row>
    <row r="48" s="74" customFormat="true" ht="21.75" customHeight="true" spans="1:8">
      <c r="A48" s="77" t="s">
        <v>112</v>
      </c>
      <c r="B48" s="77" t="s">
        <v>113</v>
      </c>
      <c r="C48" s="54">
        <v>288.29</v>
      </c>
      <c r="D48" s="54">
        <v>282.529894</v>
      </c>
      <c r="E48" s="54">
        <v>282.529894</v>
      </c>
      <c r="F48" s="80">
        <f t="shared" si="3"/>
        <v>1</v>
      </c>
      <c r="G48" s="54">
        <v>244.244169</v>
      </c>
      <c r="H48" s="80">
        <f t="shared" si="2"/>
        <v>1.15675184859787</v>
      </c>
    </row>
    <row r="49" ht="21.75" customHeight="true" spans="1:8">
      <c r="A49" s="45" t="s">
        <v>114</v>
      </c>
      <c r="B49" s="45" t="s">
        <v>113</v>
      </c>
      <c r="C49" s="56">
        <v>288.29</v>
      </c>
      <c r="D49" s="56">
        <v>282.529894</v>
      </c>
      <c r="E49" s="56">
        <v>282.529894</v>
      </c>
      <c r="F49" s="81">
        <f t="shared" si="3"/>
        <v>1</v>
      </c>
      <c r="G49" s="56">
        <v>244.244169</v>
      </c>
      <c r="H49" s="81">
        <f t="shared" si="2"/>
        <v>1.15675184859787</v>
      </c>
    </row>
    <row r="50" s="74" customFormat="true" ht="21.75" customHeight="true" spans="1:8">
      <c r="A50" s="77" t="s">
        <v>115</v>
      </c>
      <c r="B50" s="77" t="s">
        <v>116</v>
      </c>
      <c r="C50" s="54">
        <v>15642.21</v>
      </c>
      <c r="D50" s="54">
        <v>11997.240733</v>
      </c>
      <c r="E50" s="54">
        <v>11997.240733</v>
      </c>
      <c r="F50" s="80">
        <f t="shared" si="3"/>
        <v>1</v>
      </c>
      <c r="G50" s="54">
        <v>12830.999205</v>
      </c>
      <c r="H50" s="80">
        <f t="shared" si="2"/>
        <v>0.935019988803748</v>
      </c>
    </row>
    <row r="51" s="74" customFormat="true" ht="21.75" customHeight="true" spans="1:8">
      <c r="A51" s="77" t="s">
        <v>117</v>
      </c>
      <c r="B51" s="77" t="s">
        <v>118</v>
      </c>
      <c r="C51" s="54">
        <v>0.15</v>
      </c>
      <c r="D51" s="54"/>
      <c r="E51" s="54"/>
      <c r="F51" s="80"/>
      <c r="G51" s="54">
        <v>1.5609</v>
      </c>
      <c r="H51" s="80">
        <f t="shared" si="2"/>
        <v>0</v>
      </c>
    </row>
    <row r="52" ht="21.75" customHeight="true" spans="1:8">
      <c r="A52" s="45" t="s">
        <v>119</v>
      </c>
      <c r="B52" s="45" t="s">
        <v>120</v>
      </c>
      <c r="C52" s="56">
        <v>0.15</v>
      </c>
      <c r="D52" s="56"/>
      <c r="E52" s="56"/>
      <c r="F52" s="80"/>
      <c r="G52" s="56">
        <v>1.5609</v>
      </c>
      <c r="H52" s="81">
        <f t="shared" si="2"/>
        <v>0</v>
      </c>
    </row>
    <row r="53" s="74" customFormat="true" ht="21.75" customHeight="true" spans="1:8">
      <c r="A53" s="77" t="s">
        <v>121</v>
      </c>
      <c r="B53" s="77" t="s">
        <v>122</v>
      </c>
      <c r="C53" s="54">
        <v>1050.94</v>
      </c>
      <c r="D53" s="54">
        <v>907.160926</v>
      </c>
      <c r="E53" s="54">
        <v>907.160926</v>
      </c>
      <c r="F53" s="80">
        <f t="shared" si="3"/>
        <v>1</v>
      </c>
      <c r="G53" s="54">
        <v>1897.406963</v>
      </c>
      <c r="H53" s="80">
        <f t="shared" si="2"/>
        <v>0.478105616607248</v>
      </c>
    </row>
    <row r="54" ht="21.75" customHeight="true" spans="1:8">
      <c r="A54" s="45" t="s">
        <v>123</v>
      </c>
      <c r="B54" s="45" t="s">
        <v>124</v>
      </c>
      <c r="C54" s="56">
        <v>385.3</v>
      </c>
      <c r="D54" s="56">
        <v>285</v>
      </c>
      <c r="E54" s="56">
        <v>285</v>
      </c>
      <c r="F54" s="81">
        <f t="shared" si="3"/>
        <v>1</v>
      </c>
      <c r="G54" s="56">
        <v>480.35</v>
      </c>
      <c r="H54" s="81">
        <f t="shared" si="2"/>
        <v>0.593317372749037</v>
      </c>
    </row>
    <row r="55" ht="21.75" customHeight="true" spans="1:8">
      <c r="A55" s="45" t="s">
        <v>125</v>
      </c>
      <c r="B55" s="45" t="s">
        <v>126</v>
      </c>
      <c r="C55" s="56">
        <v>665.64</v>
      </c>
      <c r="D55" s="56">
        <v>622.160926</v>
      </c>
      <c r="E55" s="56">
        <v>622.160926</v>
      </c>
      <c r="F55" s="81">
        <f t="shared" si="3"/>
        <v>1</v>
      </c>
      <c r="G55" s="56">
        <v>1417.056963</v>
      </c>
      <c r="H55" s="81">
        <f t="shared" si="2"/>
        <v>0.439051458229912</v>
      </c>
    </row>
    <row r="56" s="74" customFormat="true" ht="21.75" customHeight="true" spans="1:8">
      <c r="A56" s="77" t="s">
        <v>127</v>
      </c>
      <c r="B56" s="77" t="s">
        <v>128</v>
      </c>
      <c r="C56" s="54">
        <v>1103.69</v>
      </c>
      <c r="D56" s="54">
        <v>1078.059957</v>
      </c>
      <c r="E56" s="54">
        <v>1078.059957</v>
      </c>
      <c r="F56" s="80">
        <f t="shared" si="3"/>
        <v>1</v>
      </c>
      <c r="G56" s="54">
        <v>771.398605</v>
      </c>
      <c r="H56" s="80">
        <f t="shared" si="2"/>
        <v>1.39753941738072</v>
      </c>
    </row>
    <row r="57" ht="21.75" customHeight="true" spans="1:8">
      <c r="A57" s="45" t="s">
        <v>129</v>
      </c>
      <c r="B57" s="45" t="s">
        <v>130</v>
      </c>
      <c r="C57" s="56">
        <v>90.69</v>
      </c>
      <c r="D57" s="56">
        <v>87.38924</v>
      </c>
      <c r="E57" s="56">
        <v>87.38924</v>
      </c>
      <c r="F57" s="81">
        <f t="shared" si="3"/>
        <v>1</v>
      </c>
      <c r="G57" s="56">
        <v>26.9761</v>
      </c>
      <c r="H57" s="81">
        <f t="shared" si="2"/>
        <v>3.23950608130901</v>
      </c>
    </row>
    <row r="58" ht="21.75" customHeight="true" spans="1:8">
      <c r="A58" s="45" t="s">
        <v>131</v>
      </c>
      <c r="B58" s="45" t="s">
        <v>132</v>
      </c>
      <c r="C58" s="56">
        <v>173.63</v>
      </c>
      <c r="D58" s="56">
        <v>169.66745</v>
      </c>
      <c r="E58" s="56">
        <v>169.66745</v>
      </c>
      <c r="F58" s="81">
        <f t="shared" si="3"/>
        <v>1</v>
      </c>
      <c r="G58" s="56">
        <v>48.35025</v>
      </c>
      <c r="H58" s="81">
        <f t="shared" si="2"/>
        <v>3.50913283798946</v>
      </c>
    </row>
    <row r="59" ht="21.75" customHeight="true" spans="1:8">
      <c r="A59" s="45" t="s">
        <v>133</v>
      </c>
      <c r="B59" s="45" t="s">
        <v>134</v>
      </c>
      <c r="C59" s="56">
        <v>559.49</v>
      </c>
      <c r="D59" s="56">
        <v>546.394596</v>
      </c>
      <c r="E59" s="56">
        <v>546.394596</v>
      </c>
      <c r="F59" s="81">
        <f t="shared" si="3"/>
        <v>1</v>
      </c>
      <c r="G59" s="56">
        <v>467.383215</v>
      </c>
      <c r="H59" s="81">
        <f t="shared" si="2"/>
        <v>1.16905053169271</v>
      </c>
    </row>
    <row r="60" ht="21.75" customHeight="true" spans="1:8">
      <c r="A60" s="45" t="s">
        <v>135</v>
      </c>
      <c r="B60" s="45" t="s">
        <v>136</v>
      </c>
      <c r="C60" s="56">
        <v>279.88</v>
      </c>
      <c r="D60" s="56">
        <v>273.108671</v>
      </c>
      <c r="E60" s="56">
        <v>273.108671</v>
      </c>
      <c r="F60" s="81">
        <f t="shared" si="3"/>
        <v>1</v>
      </c>
      <c r="G60" s="56">
        <v>228.44904</v>
      </c>
      <c r="H60" s="81">
        <f t="shared" si="2"/>
        <v>1.19549056104591</v>
      </c>
    </row>
    <row r="61" ht="21.75" customHeight="true" spans="1:8">
      <c r="A61" s="45" t="s">
        <v>137</v>
      </c>
      <c r="B61" s="45" t="s">
        <v>138</v>
      </c>
      <c r="C61" s="56"/>
      <c r="D61" s="56">
        <v>1.5</v>
      </c>
      <c r="E61" s="56">
        <v>1.5</v>
      </c>
      <c r="F61" s="81">
        <f t="shared" si="3"/>
        <v>1</v>
      </c>
      <c r="G61" s="56">
        <v>0.24</v>
      </c>
      <c r="H61" s="81">
        <f t="shared" si="2"/>
        <v>6.25</v>
      </c>
    </row>
    <row r="62" s="74" customFormat="true" ht="21.75" customHeight="true" spans="1:8">
      <c r="A62" s="77" t="s">
        <v>139</v>
      </c>
      <c r="B62" s="77" t="s">
        <v>140</v>
      </c>
      <c r="C62" s="54">
        <v>7500.6</v>
      </c>
      <c r="D62" s="54">
        <v>5408.11626</v>
      </c>
      <c r="E62" s="54">
        <v>5408.11626</v>
      </c>
      <c r="F62" s="80">
        <f t="shared" si="3"/>
        <v>1</v>
      </c>
      <c r="G62" s="54">
        <v>1177.5631</v>
      </c>
      <c r="H62" s="80">
        <f t="shared" si="2"/>
        <v>4.59263394038077</v>
      </c>
    </row>
    <row r="63" ht="21.75" customHeight="true" spans="1:8">
      <c r="A63" s="45" t="s">
        <v>141</v>
      </c>
      <c r="B63" s="45" t="s">
        <v>142</v>
      </c>
      <c r="C63" s="56">
        <v>937.51</v>
      </c>
      <c r="D63" s="56">
        <v>265.25</v>
      </c>
      <c r="E63" s="56">
        <v>265.25</v>
      </c>
      <c r="F63" s="81">
        <f t="shared" si="3"/>
        <v>1</v>
      </c>
      <c r="G63" s="56"/>
      <c r="H63" s="81"/>
    </row>
    <row r="64" ht="21.75" customHeight="true" spans="1:8">
      <c r="A64" s="45" t="s">
        <v>143</v>
      </c>
      <c r="B64" s="45" t="s">
        <v>144</v>
      </c>
      <c r="C64" s="56">
        <v>6563.09</v>
      </c>
      <c r="D64" s="56">
        <v>5142.86626</v>
      </c>
      <c r="E64" s="56">
        <v>5142.86626</v>
      </c>
      <c r="F64" s="81">
        <f t="shared" si="3"/>
        <v>1</v>
      </c>
      <c r="G64" s="56">
        <v>1177.5631</v>
      </c>
      <c r="H64" s="81">
        <f t="shared" si="2"/>
        <v>4.36738061849934</v>
      </c>
    </row>
    <row r="65" s="74" customFormat="true" ht="21.75" customHeight="true" spans="1:8">
      <c r="A65" s="77" t="s">
        <v>145</v>
      </c>
      <c r="B65" s="77" t="s">
        <v>146</v>
      </c>
      <c r="C65" s="54">
        <v>148.29</v>
      </c>
      <c r="D65" s="54">
        <v>187.67</v>
      </c>
      <c r="E65" s="54">
        <v>187.67</v>
      </c>
      <c r="F65" s="80">
        <f t="shared" si="3"/>
        <v>1</v>
      </c>
      <c r="G65" s="54">
        <v>103.8</v>
      </c>
      <c r="H65" s="80">
        <f t="shared" si="2"/>
        <v>1.80799614643545</v>
      </c>
    </row>
    <row r="66" ht="21.75" customHeight="true" spans="1:8">
      <c r="A66" s="45" t="s">
        <v>147</v>
      </c>
      <c r="B66" s="45" t="s">
        <v>148</v>
      </c>
      <c r="C66" s="56">
        <v>8</v>
      </c>
      <c r="D66" s="56">
        <v>78.08</v>
      </c>
      <c r="E66" s="56">
        <v>78.08</v>
      </c>
      <c r="F66" s="81">
        <f t="shared" si="3"/>
        <v>1</v>
      </c>
      <c r="G66" s="56">
        <v>93.1</v>
      </c>
      <c r="H66" s="81">
        <f t="shared" si="2"/>
        <v>0.838668098818475</v>
      </c>
    </row>
    <row r="67" ht="21.75" customHeight="true" spans="1:8">
      <c r="A67" s="45" t="s">
        <v>149</v>
      </c>
      <c r="B67" s="45" t="s">
        <v>150</v>
      </c>
      <c r="C67" s="56">
        <v>20</v>
      </c>
      <c r="D67" s="56"/>
      <c r="E67" s="56"/>
      <c r="F67" s="80"/>
      <c r="G67" s="82"/>
      <c r="H67" s="80"/>
    </row>
    <row r="68" ht="21.75" customHeight="true" spans="1:8">
      <c r="A68" s="45" t="s">
        <v>151</v>
      </c>
      <c r="B68" s="45" t="s">
        <v>152</v>
      </c>
      <c r="C68" s="56">
        <v>60</v>
      </c>
      <c r="D68" s="56">
        <v>60</v>
      </c>
      <c r="E68" s="56">
        <v>60</v>
      </c>
      <c r="F68" s="81">
        <f t="shared" si="3"/>
        <v>1</v>
      </c>
      <c r="G68" s="82"/>
      <c r="H68" s="81"/>
    </row>
    <row r="69" ht="21.75" customHeight="true" spans="1:8">
      <c r="A69" s="45" t="s">
        <v>153</v>
      </c>
      <c r="B69" s="45" t="s">
        <v>154</v>
      </c>
      <c r="C69" s="56">
        <v>60.29</v>
      </c>
      <c r="D69" s="56">
        <v>49.59</v>
      </c>
      <c r="E69" s="56">
        <v>49.59</v>
      </c>
      <c r="F69" s="81">
        <f t="shared" si="3"/>
        <v>1</v>
      </c>
      <c r="G69" s="56">
        <v>10.7</v>
      </c>
      <c r="H69" s="81">
        <f t="shared" ref="H69:H100" si="4">E69/G69</f>
        <v>4.63457943925234</v>
      </c>
    </row>
    <row r="70" s="74" customFormat="true" ht="21.75" customHeight="true" spans="1:8">
      <c r="A70" s="77" t="s">
        <v>155</v>
      </c>
      <c r="B70" s="77" t="s">
        <v>156</v>
      </c>
      <c r="C70" s="54">
        <v>7.49</v>
      </c>
      <c r="D70" s="54"/>
      <c r="E70" s="54"/>
      <c r="F70" s="80"/>
      <c r="G70" s="54">
        <v>7.8646</v>
      </c>
      <c r="H70" s="80">
        <f t="shared" si="4"/>
        <v>0</v>
      </c>
    </row>
    <row r="71" ht="21.75" customHeight="true" spans="1:8">
      <c r="A71" s="45" t="s">
        <v>157</v>
      </c>
      <c r="B71" s="45" t="s">
        <v>158</v>
      </c>
      <c r="C71" s="56">
        <v>7.49</v>
      </c>
      <c r="D71" s="56"/>
      <c r="E71" s="56"/>
      <c r="F71" s="80"/>
      <c r="G71" s="56">
        <v>7.8646</v>
      </c>
      <c r="H71" s="81">
        <f t="shared" si="4"/>
        <v>0</v>
      </c>
    </row>
    <row r="72" s="74" customFormat="true" ht="21.75" customHeight="true" spans="1:8">
      <c r="A72" s="77" t="s">
        <v>159</v>
      </c>
      <c r="B72" s="77" t="s">
        <v>160</v>
      </c>
      <c r="C72" s="54">
        <v>3218.81</v>
      </c>
      <c r="D72" s="54">
        <v>2126.65</v>
      </c>
      <c r="E72" s="54">
        <v>2126.65</v>
      </c>
      <c r="F72" s="80">
        <f t="shared" ref="F72:F79" si="5">E72/D72</f>
        <v>1</v>
      </c>
      <c r="G72" s="54">
        <v>2057.09344</v>
      </c>
      <c r="H72" s="80">
        <f t="shared" si="4"/>
        <v>1.03381302893076</v>
      </c>
    </row>
    <row r="73" ht="21.75" customHeight="true" spans="1:8">
      <c r="A73" s="45" t="s">
        <v>161</v>
      </c>
      <c r="B73" s="45" t="s">
        <v>162</v>
      </c>
      <c r="C73" s="56">
        <v>564</v>
      </c>
      <c r="D73" s="56">
        <v>537.4811</v>
      </c>
      <c r="E73" s="56">
        <v>537.4811</v>
      </c>
      <c r="F73" s="81">
        <f t="shared" si="5"/>
        <v>1</v>
      </c>
      <c r="G73" s="82"/>
      <c r="H73" s="81"/>
    </row>
    <row r="74" ht="21.75" customHeight="true" spans="1:8">
      <c r="A74" s="45" t="s">
        <v>163</v>
      </c>
      <c r="B74" s="45" t="s">
        <v>164</v>
      </c>
      <c r="C74" s="56">
        <v>2647.08</v>
      </c>
      <c r="D74" s="56">
        <v>1588.1349</v>
      </c>
      <c r="E74" s="56">
        <v>1588.1349</v>
      </c>
      <c r="F74" s="81">
        <f t="shared" si="5"/>
        <v>1</v>
      </c>
      <c r="G74" s="56">
        <v>2056.93744</v>
      </c>
      <c r="H74" s="81">
        <f t="shared" si="4"/>
        <v>0.772087118021441</v>
      </c>
    </row>
    <row r="75" ht="21.75" customHeight="true" spans="1:8">
      <c r="A75" s="45" t="s">
        <v>165</v>
      </c>
      <c r="B75" s="45" t="s">
        <v>166</v>
      </c>
      <c r="C75" s="56">
        <v>7.73</v>
      </c>
      <c r="D75" s="56">
        <v>1.034</v>
      </c>
      <c r="E75" s="56">
        <v>1.034</v>
      </c>
      <c r="F75" s="81">
        <f t="shared" si="5"/>
        <v>1</v>
      </c>
      <c r="G75" s="56">
        <v>0.156</v>
      </c>
      <c r="H75" s="81">
        <f t="shared" si="4"/>
        <v>6.62820512820513</v>
      </c>
    </row>
    <row r="76" s="74" customFormat="true" ht="21.75" customHeight="true" spans="1:8">
      <c r="A76" s="77" t="s">
        <v>167</v>
      </c>
      <c r="B76" s="77" t="s">
        <v>168</v>
      </c>
      <c r="C76" s="54">
        <v>920.29</v>
      </c>
      <c r="D76" s="54">
        <v>691.02068</v>
      </c>
      <c r="E76" s="54">
        <v>691.02068</v>
      </c>
      <c r="F76" s="80">
        <f t="shared" si="5"/>
        <v>1</v>
      </c>
      <c r="G76" s="54">
        <v>793.924363</v>
      </c>
      <c r="H76" s="80">
        <f t="shared" si="4"/>
        <v>0.870386037013453</v>
      </c>
    </row>
    <row r="77" ht="21.75" customHeight="true" spans="1:8">
      <c r="A77" s="45" t="s">
        <v>169</v>
      </c>
      <c r="B77" s="45" t="s">
        <v>170</v>
      </c>
      <c r="C77" s="56">
        <v>10.04</v>
      </c>
      <c r="D77" s="56">
        <v>6.2799</v>
      </c>
      <c r="E77" s="56">
        <v>6.2799</v>
      </c>
      <c r="F77" s="81">
        <f t="shared" si="5"/>
        <v>1</v>
      </c>
      <c r="G77" s="56">
        <v>9.47539</v>
      </c>
      <c r="H77" s="81">
        <f t="shared" si="4"/>
        <v>0.662758999893408</v>
      </c>
    </row>
    <row r="78" ht="21.75" customHeight="true" spans="1:8">
      <c r="A78" s="45" t="s">
        <v>171</v>
      </c>
      <c r="B78" s="45" t="s">
        <v>172</v>
      </c>
      <c r="C78" s="56">
        <v>460.43</v>
      </c>
      <c r="D78" s="56">
        <v>298.3785</v>
      </c>
      <c r="E78" s="56">
        <v>298.3785</v>
      </c>
      <c r="F78" s="81">
        <f t="shared" si="5"/>
        <v>1</v>
      </c>
      <c r="G78" s="56">
        <v>392.447103</v>
      </c>
      <c r="H78" s="81">
        <f t="shared" si="4"/>
        <v>0.760302465527437</v>
      </c>
    </row>
    <row r="79" ht="21.75" customHeight="true" spans="1:8">
      <c r="A79" s="45" t="s">
        <v>173</v>
      </c>
      <c r="B79" s="45" t="s">
        <v>174</v>
      </c>
      <c r="C79" s="56">
        <v>449.82</v>
      </c>
      <c r="D79" s="56">
        <v>386.36228</v>
      </c>
      <c r="E79" s="56">
        <v>386.36228</v>
      </c>
      <c r="F79" s="81">
        <f t="shared" si="5"/>
        <v>1</v>
      </c>
      <c r="G79" s="56">
        <v>392.00187</v>
      </c>
      <c r="H79" s="81">
        <f t="shared" si="4"/>
        <v>0.985613359446474</v>
      </c>
    </row>
    <row r="80" s="74" customFormat="true" ht="21.75" customHeight="true" spans="1:8">
      <c r="A80" s="77" t="s">
        <v>175</v>
      </c>
      <c r="B80" s="77" t="s">
        <v>176</v>
      </c>
      <c r="C80" s="54">
        <v>2.6</v>
      </c>
      <c r="D80" s="54"/>
      <c r="E80" s="54"/>
      <c r="F80" s="80"/>
      <c r="G80" s="82"/>
      <c r="H80" s="80"/>
    </row>
    <row r="81" ht="21.75" customHeight="true" spans="1:8">
      <c r="A81" s="45" t="s">
        <v>177</v>
      </c>
      <c r="B81" s="45" t="s">
        <v>120</v>
      </c>
      <c r="C81" s="56">
        <v>2.6</v>
      </c>
      <c r="D81" s="56"/>
      <c r="E81" s="56"/>
      <c r="F81" s="80"/>
      <c r="G81" s="82"/>
      <c r="H81" s="80"/>
    </row>
    <row r="82" s="74" customFormat="true" ht="21.75" customHeight="true" spans="1:8">
      <c r="A82" s="77" t="s">
        <v>178</v>
      </c>
      <c r="B82" s="77" t="s">
        <v>179</v>
      </c>
      <c r="C82" s="54">
        <v>132</v>
      </c>
      <c r="D82" s="54">
        <v>106.42</v>
      </c>
      <c r="E82" s="54">
        <v>106.42</v>
      </c>
      <c r="F82" s="80">
        <f>E82/D82</f>
        <v>1</v>
      </c>
      <c r="G82" s="54">
        <v>100.7055</v>
      </c>
      <c r="H82" s="80">
        <f t="shared" si="4"/>
        <v>1.0567446663787</v>
      </c>
    </row>
    <row r="83" ht="21.75" customHeight="true" spans="1:8">
      <c r="A83" s="45" t="s">
        <v>180</v>
      </c>
      <c r="B83" s="45" t="s">
        <v>181</v>
      </c>
      <c r="C83" s="56">
        <v>96</v>
      </c>
      <c r="D83" s="56">
        <v>94.2</v>
      </c>
      <c r="E83" s="56">
        <v>94.2</v>
      </c>
      <c r="F83" s="81">
        <f>E83/D83</f>
        <v>1</v>
      </c>
      <c r="G83" s="56">
        <v>87.9</v>
      </c>
      <c r="H83" s="81">
        <f t="shared" si="4"/>
        <v>1.07167235494881</v>
      </c>
    </row>
    <row r="84" ht="21.75" customHeight="true" spans="1:8">
      <c r="A84" s="45" t="s">
        <v>182</v>
      </c>
      <c r="B84" s="45" t="s">
        <v>183</v>
      </c>
      <c r="C84" s="56">
        <v>36</v>
      </c>
      <c r="D84" s="56">
        <v>12.22</v>
      </c>
      <c r="E84" s="56">
        <v>12.22</v>
      </c>
      <c r="F84" s="81">
        <f>E84/D84</f>
        <v>1</v>
      </c>
      <c r="G84" s="56">
        <v>12.8055</v>
      </c>
      <c r="H84" s="81">
        <f t="shared" si="4"/>
        <v>0.954277458904377</v>
      </c>
    </row>
    <row r="85" customFormat="true" ht="21.75" customHeight="true" spans="1:8">
      <c r="A85" s="78" t="s">
        <v>184</v>
      </c>
      <c r="B85" s="78" t="s">
        <v>185</v>
      </c>
      <c r="C85" s="56"/>
      <c r="D85" s="56"/>
      <c r="E85" s="56"/>
      <c r="F85" s="80"/>
      <c r="G85" s="54">
        <v>27.7</v>
      </c>
      <c r="H85" s="80">
        <f t="shared" si="4"/>
        <v>0</v>
      </c>
    </row>
    <row r="86" customFormat="true" ht="21.75" customHeight="true" spans="1:8">
      <c r="A86" s="79" t="s">
        <v>186</v>
      </c>
      <c r="B86" s="79" t="s">
        <v>187</v>
      </c>
      <c r="C86" s="56"/>
      <c r="D86" s="56"/>
      <c r="E86" s="56"/>
      <c r="F86" s="80"/>
      <c r="G86" s="56">
        <v>27.7</v>
      </c>
      <c r="H86" s="81">
        <f t="shared" si="4"/>
        <v>0</v>
      </c>
    </row>
    <row r="87" s="74" customFormat="true" ht="21.75" customHeight="true" spans="1:8">
      <c r="A87" s="77" t="s">
        <v>188</v>
      </c>
      <c r="B87" s="77" t="s">
        <v>189</v>
      </c>
      <c r="C87" s="54">
        <v>37.92</v>
      </c>
      <c r="D87" s="54">
        <v>17.55</v>
      </c>
      <c r="E87" s="54">
        <v>17.55</v>
      </c>
      <c r="F87" s="80">
        <f t="shared" ref="F87:F105" si="6">E87/D87</f>
        <v>1</v>
      </c>
      <c r="G87" s="54">
        <v>19.8</v>
      </c>
      <c r="H87" s="80">
        <f t="shared" si="4"/>
        <v>0.886363636363636</v>
      </c>
    </row>
    <row r="88" ht="21.75" customHeight="true" spans="1:8">
      <c r="A88" s="45" t="s">
        <v>190</v>
      </c>
      <c r="B88" s="45" t="s">
        <v>191</v>
      </c>
      <c r="C88" s="56">
        <v>37.92</v>
      </c>
      <c r="D88" s="56">
        <v>17.55</v>
      </c>
      <c r="E88" s="56">
        <v>17.55</v>
      </c>
      <c r="F88" s="81">
        <f t="shared" si="6"/>
        <v>1</v>
      </c>
      <c r="G88" s="56">
        <v>19.8</v>
      </c>
      <c r="H88" s="81">
        <f t="shared" si="4"/>
        <v>0.886363636363636</v>
      </c>
    </row>
    <row r="89" s="74" customFormat="true" ht="21.75" customHeight="true" spans="1:8">
      <c r="A89" s="77" t="s">
        <v>192</v>
      </c>
      <c r="B89" s="77" t="s">
        <v>193</v>
      </c>
      <c r="C89" s="54">
        <v>239.57</v>
      </c>
      <c r="D89" s="54">
        <v>216.592337</v>
      </c>
      <c r="E89" s="54">
        <v>216.592337</v>
      </c>
      <c r="F89" s="80">
        <f t="shared" si="6"/>
        <v>1</v>
      </c>
      <c r="G89" s="54">
        <v>141.864722</v>
      </c>
      <c r="H89" s="80">
        <f t="shared" si="4"/>
        <v>1.52675262705551</v>
      </c>
    </row>
    <row r="90" ht="21.75" customHeight="true" spans="1:8">
      <c r="A90" s="45" t="s">
        <v>194</v>
      </c>
      <c r="B90" s="45" t="s">
        <v>195</v>
      </c>
      <c r="C90" s="56">
        <v>177.75</v>
      </c>
      <c r="D90" s="56">
        <v>160.336337</v>
      </c>
      <c r="E90" s="56">
        <v>160.336337</v>
      </c>
      <c r="F90" s="81">
        <f t="shared" si="6"/>
        <v>1</v>
      </c>
      <c r="G90" s="56">
        <v>113.771722</v>
      </c>
      <c r="H90" s="81">
        <f t="shared" si="4"/>
        <v>1.40928109534986</v>
      </c>
    </row>
    <row r="91" ht="21.75" customHeight="true" spans="1:8">
      <c r="A91" s="45" t="s">
        <v>196</v>
      </c>
      <c r="B91" s="45" t="s">
        <v>197</v>
      </c>
      <c r="C91" s="56">
        <v>61.82</v>
      </c>
      <c r="D91" s="56">
        <v>56.256</v>
      </c>
      <c r="E91" s="56">
        <v>56.256</v>
      </c>
      <c r="F91" s="81">
        <f t="shared" si="6"/>
        <v>1</v>
      </c>
      <c r="G91" s="56">
        <v>28.093</v>
      </c>
      <c r="H91" s="81">
        <f t="shared" si="4"/>
        <v>2.00249172391699</v>
      </c>
    </row>
    <row r="92" s="74" customFormat="true" ht="21.75" customHeight="true" spans="1:8">
      <c r="A92" s="77" t="s">
        <v>198</v>
      </c>
      <c r="B92" s="77" t="s">
        <v>199</v>
      </c>
      <c r="C92" s="54"/>
      <c r="D92" s="54">
        <v>15.9</v>
      </c>
      <c r="E92" s="54">
        <v>15.9</v>
      </c>
      <c r="F92" s="80">
        <f t="shared" si="6"/>
        <v>1</v>
      </c>
      <c r="G92" s="54">
        <v>27.1904</v>
      </c>
      <c r="H92" s="80">
        <f t="shared" si="4"/>
        <v>0.58476521125103</v>
      </c>
    </row>
    <row r="93" ht="21.75" customHeight="true" spans="1:8">
      <c r="A93" s="45" t="s">
        <v>200</v>
      </c>
      <c r="B93" s="45" t="s">
        <v>201</v>
      </c>
      <c r="C93" s="56"/>
      <c r="D93" s="56">
        <v>15.9</v>
      </c>
      <c r="E93" s="56">
        <v>15.9</v>
      </c>
      <c r="F93" s="81">
        <f t="shared" si="6"/>
        <v>1</v>
      </c>
      <c r="G93" s="56">
        <v>27.1904</v>
      </c>
      <c r="H93" s="81">
        <f t="shared" si="4"/>
        <v>0.58476521125103</v>
      </c>
    </row>
    <row r="94" s="74" customFormat="true" ht="21.75" customHeight="true" spans="1:8">
      <c r="A94" s="77" t="s">
        <v>202</v>
      </c>
      <c r="B94" s="77" t="s">
        <v>203</v>
      </c>
      <c r="C94" s="54">
        <v>1279.86</v>
      </c>
      <c r="D94" s="54">
        <v>1242.100573</v>
      </c>
      <c r="E94" s="54">
        <v>1242.100573</v>
      </c>
      <c r="F94" s="80">
        <f t="shared" si="6"/>
        <v>1</v>
      </c>
      <c r="G94" s="54">
        <v>5703.126612</v>
      </c>
      <c r="H94" s="80">
        <f t="shared" si="4"/>
        <v>0.217792915623947</v>
      </c>
    </row>
    <row r="95" ht="21.75" customHeight="true" spans="1:8">
      <c r="A95" s="45" t="s">
        <v>204</v>
      </c>
      <c r="B95" s="45" t="s">
        <v>203</v>
      </c>
      <c r="C95" s="56">
        <v>1279.86</v>
      </c>
      <c r="D95" s="56">
        <v>1242.100573</v>
      </c>
      <c r="E95" s="56">
        <v>1242.100573</v>
      </c>
      <c r="F95" s="81">
        <f t="shared" si="6"/>
        <v>1</v>
      </c>
      <c r="G95" s="56">
        <v>5703.126612</v>
      </c>
      <c r="H95" s="81">
        <f t="shared" si="4"/>
        <v>0.217792915623947</v>
      </c>
    </row>
    <row r="96" s="74" customFormat="true" ht="21.75" customHeight="true" spans="1:8">
      <c r="A96" s="77" t="s">
        <v>205</v>
      </c>
      <c r="B96" s="77" t="s">
        <v>206</v>
      </c>
      <c r="C96" s="54">
        <v>1518.06</v>
      </c>
      <c r="D96" s="54">
        <v>1485.971566</v>
      </c>
      <c r="E96" s="54">
        <v>1485.971566</v>
      </c>
      <c r="F96" s="80">
        <f t="shared" si="6"/>
        <v>1</v>
      </c>
      <c r="G96" s="54">
        <v>3107.58</v>
      </c>
      <c r="H96" s="80">
        <f t="shared" si="4"/>
        <v>0.478176447911236</v>
      </c>
    </row>
    <row r="97" s="74" customFormat="true" ht="21.75" customHeight="true" spans="1:8">
      <c r="A97" s="78" t="s">
        <v>207</v>
      </c>
      <c r="B97" s="78" t="s">
        <v>208</v>
      </c>
      <c r="C97" s="54"/>
      <c r="D97" s="54"/>
      <c r="E97" s="54"/>
      <c r="F97" s="80"/>
      <c r="G97" s="54">
        <v>202.1</v>
      </c>
      <c r="H97" s="80">
        <f t="shared" si="4"/>
        <v>0</v>
      </c>
    </row>
    <row r="98" s="74" customFormat="true" ht="21.75" customHeight="true" spans="1:8">
      <c r="A98" s="79" t="s">
        <v>209</v>
      </c>
      <c r="B98" s="79" t="s">
        <v>210</v>
      </c>
      <c r="C98" s="54"/>
      <c r="D98" s="54"/>
      <c r="E98" s="54"/>
      <c r="F98" s="80"/>
      <c r="G98" s="56">
        <v>202.1</v>
      </c>
      <c r="H98" s="81">
        <f t="shared" si="4"/>
        <v>0</v>
      </c>
    </row>
    <row r="99" s="74" customFormat="true" ht="21.75" customHeight="true" spans="1:8">
      <c r="A99" s="77" t="s">
        <v>211</v>
      </c>
      <c r="B99" s="77" t="s">
        <v>212</v>
      </c>
      <c r="C99" s="54">
        <v>124.54</v>
      </c>
      <c r="D99" s="54">
        <v>60</v>
      </c>
      <c r="E99" s="54">
        <v>60</v>
      </c>
      <c r="F99" s="80">
        <f t="shared" ref="F99:F107" si="7">E99/D99</f>
        <v>1</v>
      </c>
      <c r="G99" s="54">
        <v>70</v>
      </c>
      <c r="H99" s="80">
        <f t="shared" si="4"/>
        <v>0.857142857142857</v>
      </c>
    </row>
    <row r="100" ht="21.75" customHeight="true" spans="1:8">
      <c r="A100" s="45" t="s">
        <v>213</v>
      </c>
      <c r="B100" s="45" t="s">
        <v>214</v>
      </c>
      <c r="C100" s="56">
        <v>124.54</v>
      </c>
      <c r="D100" s="56">
        <v>60</v>
      </c>
      <c r="E100" s="56">
        <v>60</v>
      </c>
      <c r="F100" s="81">
        <f t="shared" si="7"/>
        <v>1</v>
      </c>
      <c r="G100" s="56">
        <v>70</v>
      </c>
      <c r="H100" s="81">
        <f t="shared" si="4"/>
        <v>0.857142857142857</v>
      </c>
    </row>
    <row r="101" s="74" customFormat="true" ht="21.75" customHeight="true" spans="1:8">
      <c r="A101" s="77" t="s">
        <v>215</v>
      </c>
      <c r="B101" s="77" t="s">
        <v>216</v>
      </c>
      <c r="C101" s="54">
        <v>580</v>
      </c>
      <c r="D101" s="54">
        <v>178.03011</v>
      </c>
      <c r="E101" s="54">
        <v>178.03011</v>
      </c>
      <c r="F101" s="80">
        <f t="shared" si="7"/>
        <v>1</v>
      </c>
      <c r="G101" s="54">
        <v>1581.993265</v>
      </c>
      <c r="H101" s="80">
        <f t="shared" ref="H101:H132" si="8">E101/G101</f>
        <v>0.112535314744213</v>
      </c>
    </row>
    <row r="102" ht="21.75" customHeight="true" spans="1:8">
      <c r="A102" s="45" t="s">
        <v>217</v>
      </c>
      <c r="B102" s="45" t="s">
        <v>218</v>
      </c>
      <c r="C102" s="56">
        <v>580</v>
      </c>
      <c r="D102" s="56">
        <v>178.03011</v>
      </c>
      <c r="E102" s="56">
        <v>178.03011</v>
      </c>
      <c r="F102" s="81">
        <f t="shared" si="7"/>
        <v>1</v>
      </c>
      <c r="G102" s="56">
        <v>1581.993265</v>
      </c>
      <c r="H102" s="81">
        <f t="shared" si="8"/>
        <v>0.112535314744213</v>
      </c>
    </row>
    <row r="103" s="74" customFormat="true" ht="21.75" customHeight="true" spans="1:8">
      <c r="A103" s="77" t="s">
        <v>219</v>
      </c>
      <c r="B103" s="77" t="s">
        <v>220</v>
      </c>
      <c r="C103" s="54">
        <v>60</v>
      </c>
      <c r="D103" s="54">
        <v>50.916</v>
      </c>
      <c r="E103" s="54">
        <v>50.916</v>
      </c>
      <c r="F103" s="80">
        <f t="shared" si="7"/>
        <v>1</v>
      </c>
      <c r="G103" s="54">
        <v>61.506</v>
      </c>
      <c r="H103" s="80">
        <f t="shared" si="8"/>
        <v>0.827821675934055</v>
      </c>
    </row>
    <row r="104" ht="21.75" customHeight="true" spans="1:8">
      <c r="A104" s="45" t="s">
        <v>221</v>
      </c>
      <c r="B104" s="45" t="s">
        <v>222</v>
      </c>
      <c r="C104" s="56">
        <v>60</v>
      </c>
      <c r="D104" s="56">
        <v>50.916</v>
      </c>
      <c r="E104" s="56">
        <v>50.916</v>
      </c>
      <c r="F104" s="81">
        <f t="shared" si="7"/>
        <v>1</v>
      </c>
      <c r="G104" s="56">
        <v>61.506</v>
      </c>
      <c r="H104" s="81">
        <f t="shared" si="8"/>
        <v>0.827821675934055</v>
      </c>
    </row>
    <row r="105" s="74" customFormat="true" ht="21.75" customHeight="true" spans="1:8">
      <c r="A105" s="77" t="s">
        <v>223</v>
      </c>
      <c r="B105" s="77" t="s">
        <v>224</v>
      </c>
      <c r="C105" s="54">
        <v>358.79</v>
      </c>
      <c r="D105" s="54">
        <v>323.395855</v>
      </c>
      <c r="E105" s="54">
        <v>323.395855</v>
      </c>
      <c r="F105" s="80">
        <f t="shared" si="7"/>
        <v>1</v>
      </c>
      <c r="G105" s="54">
        <v>297.859284</v>
      </c>
      <c r="H105" s="80">
        <f t="shared" si="8"/>
        <v>1.0857336748315</v>
      </c>
    </row>
    <row r="106" ht="21.75" customHeight="true" spans="1:8">
      <c r="A106" s="45" t="s">
        <v>225</v>
      </c>
      <c r="B106" s="45" t="s">
        <v>226</v>
      </c>
      <c r="C106" s="56">
        <v>116.88</v>
      </c>
      <c r="D106" s="56">
        <v>92.719031</v>
      </c>
      <c r="E106" s="56">
        <v>92.719031</v>
      </c>
      <c r="F106" s="81">
        <f t="shared" si="7"/>
        <v>1</v>
      </c>
      <c r="G106" s="56">
        <v>88.46064</v>
      </c>
      <c r="H106" s="81">
        <f t="shared" si="8"/>
        <v>1.04813882196647</v>
      </c>
    </row>
    <row r="107" ht="21.75" customHeight="true" spans="1:8">
      <c r="A107" s="45" t="s">
        <v>227</v>
      </c>
      <c r="B107" s="45" t="s">
        <v>228</v>
      </c>
      <c r="C107" s="56">
        <v>241.91</v>
      </c>
      <c r="D107" s="56">
        <v>230.676824</v>
      </c>
      <c r="E107" s="56">
        <v>230.676824</v>
      </c>
      <c r="F107" s="81">
        <f t="shared" si="7"/>
        <v>1</v>
      </c>
      <c r="G107" s="56">
        <v>209.398644</v>
      </c>
      <c r="H107" s="81">
        <f t="shared" si="8"/>
        <v>1.10161565325132</v>
      </c>
    </row>
    <row r="108" s="74" customFormat="true" ht="21.75" customHeight="true" spans="1:8">
      <c r="A108" s="77" t="s">
        <v>229</v>
      </c>
      <c r="B108" s="77" t="s">
        <v>230</v>
      </c>
      <c r="C108" s="54">
        <v>382.7</v>
      </c>
      <c r="D108" s="54">
        <v>862.420301</v>
      </c>
      <c r="E108" s="54">
        <v>862.420301</v>
      </c>
      <c r="F108" s="80">
        <f t="shared" ref="F108:F139" si="9">E108/D108</f>
        <v>1</v>
      </c>
      <c r="G108" s="54">
        <v>851.338224</v>
      </c>
      <c r="H108" s="80">
        <f t="shared" si="8"/>
        <v>1.01301724354385</v>
      </c>
    </row>
    <row r="109" ht="21.75" customHeight="true" spans="1:8">
      <c r="A109" s="45" t="s">
        <v>231</v>
      </c>
      <c r="B109" s="45" t="s">
        <v>232</v>
      </c>
      <c r="C109" s="56">
        <v>382.7</v>
      </c>
      <c r="D109" s="56">
        <v>857.764001</v>
      </c>
      <c r="E109" s="56">
        <v>857.764001</v>
      </c>
      <c r="F109" s="81">
        <f t="shared" si="9"/>
        <v>1</v>
      </c>
      <c r="G109" s="56">
        <v>851.338224</v>
      </c>
      <c r="H109" s="81">
        <f t="shared" si="8"/>
        <v>1.00754785444709</v>
      </c>
    </row>
    <row r="110" ht="21.75" customHeight="true" spans="1:8">
      <c r="A110" s="45" t="s">
        <v>233</v>
      </c>
      <c r="B110" s="45" t="s">
        <v>234</v>
      </c>
      <c r="C110" s="56"/>
      <c r="D110" s="56">
        <v>4.6563</v>
      </c>
      <c r="E110" s="56">
        <v>4.6563</v>
      </c>
      <c r="F110" s="81">
        <f t="shared" si="9"/>
        <v>1</v>
      </c>
      <c r="G110" s="82"/>
      <c r="H110" s="81"/>
    </row>
    <row r="111" s="74" customFormat="true" ht="21.75" customHeight="true" spans="1:8">
      <c r="A111" s="77" t="s">
        <v>235</v>
      </c>
      <c r="B111" s="77" t="s">
        <v>236</v>
      </c>
      <c r="C111" s="54">
        <v>12.03</v>
      </c>
      <c r="D111" s="54">
        <v>11.2093</v>
      </c>
      <c r="E111" s="54">
        <v>11.2093</v>
      </c>
      <c r="F111" s="80">
        <f t="shared" si="9"/>
        <v>1</v>
      </c>
      <c r="G111" s="54">
        <v>42.7819</v>
      </c>
      <c r="H111" s="80">
        <f t="shared" si="8"/>
        <v>0.262010336146828</v>
      </c>
    </row>
    <row r="112" ht="21.75" customHeight="true" spans="1:8">
      <c r="A112" s="45" t="s">
        <v>237</v>
      </c>
      <c r="B112" s="45" t="s">
        <v>238</v>
      </c>
      <c r="C112" s="56">
        <v>12.03</v>
      </c>
      <c r="D112" s="56">
        <v>11.2093</v>
      </c>
      <c r="E112" s="56">
        <v>11.2093</v>
      </c>
      <c r="F112" s="81">
        <f t="shared" si="9"/>
        <v>1</v>
      </c>
      <c r="G112" s="56">
        <v>42.7819</v>
      </c>
      <c r="H112" s="81">
        <f t="shared" si="8"/>
        <v>0.262010336146828</v>
      </c>
    </row>
    <row r="113" s="74" customFormat="true" ht="21.75" customHeight="true" spans="1:8">
      <c r="A113" s="77" t="s">
        <v>239</v>
      </c>
      <c r="B113" s="77" t="s">
        <v>240</v>
      </c>
      <c r="C113" s="54">
        <v>2319.64</v>
      </c>
      <c r="D113" s="54">
        <v>2699.954513</v>
      </c>
      <c r="E113" s="54">
        <v>2699.954513</v>
      </c>
      <c r="F113" s="80">
        <f t="shared" si="9"/>
        <v>1</v>
      </c>
      <c r="G113" s="54">
        <v>3969.123832</v>
      </c>
      <c r="H113" s="80">
        <f t="shared" si="8"/>
        <v>0.680239424941177</v>
      </c>
    </row>
    <row r="114" s="74" customFormat="true" ht="21.75" customHeight="true" spans="1:8">
      <c r="A114" s="77" t="s">
        <v>241</v>
      </c>
      <c r="B114" s="77" t="s">
        <v>242</v>
      </c>
      <c r="C114" s="54">
        <v>640.64</v>
      </c>
      <c r="D114" s="54">
        <v>636.568033</v>
      </c>
      <c r="E114" s="54">
        <v>636.568033</v>
      </c>
      <c r="F114" s="80">
        <f t="shared" si="9"/>
        <v>1</v>
      </c>
      <c r="G114" s="54">
        <v>2757.550352</v>
      </c>
      <c r="H114" s="80">
        <f t="shared" si="8"/>
        <v>0.230845479408312</v>
      </c>
    </row>
    <row r="115" ht="21.75" customHeight="true" spans="1:8">
      <c r="A115" s="45" t="s">
        <v>243</v>
      </c>
      <c r="B115" s="45" t="s">
        <v>244</v>
      </c>
      <c r="C115" s="56">
        <v>640.64</v>
      </c>
      <c r="D115" s="56">
        <v>636.568033</v>
      </c>
      <c r="E115" s="56">
        <v>636.568033</v>
      </c>
      <c r="F115" s="81">
        <f t="shared" si="9"/>
        <v>1</v>
      </c>
      <c r="G115" s="56">
        <v>2757.550352</v>
      </c>
      <c r="H115" s="81">
        <f t="shared" si="8"/>
        <v>0.230845479408312</v>
      </c>
    </row>
    <row r="116" s="74" customFormat="true" ht="21.75" customHeight="true" spans="1:8">
      <c r="A116" s="77" t="s">
        <v>245</v>
      </c>
      <c r="B116" s="77" t="s">
        <v>246</v>
      </c>
      <c r="C116" s="54"/>
      <c r="D116" s="54">
        <v>317.3531</v>
      </c>
      <c r="E116" s="54">
        <v>317.3531</v>
      </c>
      <c r="F116" s="80">
        <f t="shared" si="9"/>
        <v>1</v>
      </c>
      <c r="G116" s="82"/>
      <c r="H116" s="80"/>
    </row>
    <row r="117" ht="21.75" customHeight="true" spans="1:8">
      <c r="A117" s="45" t="s">
        <v>247</v>
      </c>
      <c r="B117" s="45" t="s">
        <v>248</v>
      </c>
      <c r="C117" s="56"/>
      <c r="D117" s="56">
        <v>317.3531</v>
      </c>
      <c r="E117" s="56">
        <v>317.3531</v>
      </c>
      <c r="F117" s="81">
        <f t="shared" si="9"/>
        <v>1</v>
      </c>
      <c r="G117" s="82"/>
      <c r="H117" s="81"/>
    </row>
    <row r="118" s="74" customFormat="true" ht="21.75" customHeight="true" spans="1:8">
      <c r="A118" s="77" t="s">
        <v>249</v>
      </c>
      <c r="B118" s="77" t="s">
        <v>250</v>
      </c>
      <c r="C118" s="54">
        <v>1679</v>
      </c>
      <c r="D118" s="54">
        <v>1746.03338</v>
      </c>
      <c r="E118" s="54">
        <v>1746.03338</v>
      </c>
      <c r="F118" s="80">
        <f t="shared" si="9"/>
        <v>1</v>
      </c>
      <c r="G118" s="54">
        <v>1211.57348</v>
      </c>
      <c r="H118" s="80">
        <f t="shared" si="8"/>
        <v>1.44112875432037</v>
      </c>
    </row>
    <row r="119" ht="21.75" customHeight="true" spans="1:8">
      <c r="A119" s="45" t="s">
        <v>251</v>
      </c>
      <c r="B119" s="45" t="s">
        <v>252</v>
      </c>
      <c r="C119" s="56">
        <v>160</v>
      </c>
      <c r="D119" s="56">
        <v>230.5752</v>
      </c>
      <c r="E119" s="56">
        <v>230.5752</v>
      </c>
      <c r="F119" s="81">
        <f t="shared" si="9"/>
        <v>1</v>
      </c>
      <c r="G119" s="56">
        <v>0.41818</v>
      </c>
      <c r="H119" s="81">
        <f t="shared" si="8"/>
        <v>551.377875555981</v>
      </c>
    </row>
    <row r="120" ht="21.75" customHeight="true" spans="1:8">
      <c r="A120" s="45" t="s">
        <v>253</v>
      </c>
      <c r="B120" s="45" t="s">
        <v>254</v>
      </c>
      <c r="C120" s="56">
        <v>1519</v>
      </c>
      <c r="D120" s="56">
        <v>1515.45818</v>
      </c>
      <c r="E120" s="56">
        <v>1515.45818</v>
      </c>
      <c r="F120" s="81">
        <f t="shared" si="9"/>
        <v>1</v>
      </c>
      <c r="G120" s="56">
        <v>1211.1553</v>
      </c>
      <c r="H120" s="81">
        <f t="shared" si="8"/>
        <v>1.25125009154483</v>
      </c>
    </row>
    <row r="121" s="74" customFormat="true" ht="21.75" customHeight="true" spans="1:8">
      <c r="A121" s="77" t="s">
        <v>255</v>
      </c>
      <c r="B121" s="77" t="s">
        <v>256</v>
      </c>
      <c r="C121" s="54">
        <v>6929.49</v>
      </c>
      <c r="D121" s="54">
        <v>6031.967551</v>
      </c>
      <c r="E121" s="54">
        <v>6031.967551</v>
      </c>
      <c r="F121" s="80">
        <f t="shared" si="9"/>
        <v>1</v>
      </c>
      <c r="G121" s="54">
        <v>5990.009583</v>
      </c>
      <c r="H121" s="80">
        <f t="shared" si="8"/>
        <v>1.00700465790891</v>
      </c>
    </row>
    <row r="122" s="74" customFormat="true" ht="21.75" customHeight="true" spans="1:8">
      <c r="A122" s="77" t="s">
        <v>257</v>
      </c>
      <c r="B122" s="77" t="s">
        <v>258</v>
      </c>
      <c r="C122" s="54">
        <v>4641.69</v>
      </c>
      <c r="D122" s="54">
        <v>4716.519699</v>
      </c>
      <c r="E122" s="54">
        <v>4716.519699</v>
      </c>
      <c r="F122" s="80">
        <f t="shared" si="9"/>
        <v>1</v>
      </c>
      <c r="G122" s="54">
        <v>4679.249077</v>
      </c>
      <c r="H122" s="80">
        <f t="shared" si="8"/>
        <v>1.00796508614666</v>
      </c>
    </row>
    <row r="123" ht="21.75" customHeight="true" spans="1:8">
      <c r="A123" s="45" t="s">
        <v>259</v>
      </c>
      <c r="B123" s="45" t="s">
        <v>43</v>
      </c>
      <c r="C123" s="56">
        <v>466.67</v>
      </c>
      <c r="D123" s="56">
        <v>470.788734</v>
      </c>
      <c r="E123" s="56">
        <v>470.788734</v>
      </c>
      <c r="F123" s="81">
        <f t="shared" si="9"/>
        <v>1</v>
      </c>
      <c r="G123" s="56">
        <v>506.442542</v>
      </c>
      <c r="H123" s="81">
        <f t="shared" si="8"/>
        <v>0.929599500351611</v>
      </c>
    </row>
    <row r="124" ht="21.75" customHeight="true" spans="1:8">
      <c r="A124" s="45" t="s">
        <v>260</v>
      </c>
      <c r="B124" s="45" t="s">
        <v>261</v>
      </c>
      <c r="C124" s="56">
        <v>240</v>
      </c>
      <c r="D124" s="56">
        <v>235.289597</v>
      </c>
      <c r="E124" s="56">
        <v>235.289597</v>
      </c>
      <c r="F124" s="81">
        <f t="shared" si="9"/>
        <v>1</v>
      </c>
      <c r="G124" s="56">
        <v>610.562514</v>
      </c>
      <c r="H124" s="81">
        <f t="shared" si="8"/>
        <v>0.385365284643073</v>
      </c>
    </row>
    <row r="125" ht="21.75" customHeight="true" spans="1:8">
      <c r="A125" s="45" t="s">
        <v>262</v>
      </c>
      <c r="B125" s="45" t="s">
        <v>263</v>
      </c>
      <c r="C125" s="56">
        <v>3935.02</v>
      </c>
      <c r="D125" s="56">
        <v>4010.441368</v>
      </c>
      <c r="E125" s="56">
        <v>4010.441368</v>
      </c>
      <c r="F125" s="81">
        <f t="shared" si="9"/>
        <v>1</v>
      </c>
      <c r="G125" s="56">
        <v>3562.244021</v>
      </c>
      <c r="H125" s="81">
        <f t="shared" si="8"/>
        <v>1.12581882216878</v>
      </c>
    </row>
    <row r="126" s="74" customFormat="true" ht="21.75" customHeight="true" spans="1:8">
      <c r="A126" s="77" t="s">
        <v>264</v>
      </c>
      <c r="B126" s="77" t="s">
        <v>265</v>
      </c>
      <c r="C126" s="54">
        <v>207</v>
      </c>
      <c r="D126" s="54">
        <v>55.98674</v>
      </c>
      <c r="E126" s="54">
        <v>55.98674</v>
      </c>
      <c r="F126" s="80">
        <f t="shared" si="9"/>
        <v>1</v>
      </c>
      <c r="G126" s="54">
        <v>810.3075</v>
      </c>
      <c r="H126" s="80">
        <f t="shared" si="8"/>
        <v>0.069093202271977</v>
      </c>
    </row>
    <row r="127" ht="21.75" customHeight="true" spans="1:8">
      <c r="A127" s="45" t="s">
        <v>266</v>
      </c>
      <c r="B127" s="45" t="s">
        <v>267</v>
      </c>
      <c r="C127" s="56">
        <v>207</v>
      </c>
      <c r="D127" s="56">
        <v>55.98674</v>
      </c>
      <c r="E127" s="56">
        <v>55.98674</v>
      </c>
      <c r="F127" s="81">
        <f t="shared" si="9"/>
        <v>1</v>
      </c>
      <c r="G127" s="56">
        <v>810.3075</v>
      </c>
      <c r="H127" s="81">
        <f t="shared" si="8"/>
        <v>0.069093202271977</v>
      </c>
    </row>
    <row r="128" s="74" customFormat="true" ht="21.75" customHeight="true" spans="1:8">
      <c r="A128" s="77" t="s">
        <v>268</v>
      </c>
      <c r="B128" s="77" t="s">
        <v>269</v>
      </c>
      <c r="C128" s="54">
        <v>2080.8</v>
      </c>
      <c r="D128" s="54">
        <v>1259.461112</v>
      </c>
      <c r="E128" s="54">
        <v>1259.461112</v>
      </c>
      <c r="F128" s="80">
        <f t="shared" si="9"/>
        <v>1</v>
      </c>
      <c r="G128" s="54">
        <v>500.453006</v>
      </c>
      <c r="H128" s="80">
        <f t="shared" si="8"/>
        <v>2.51664211604316</v>
      </c>
    </row>
    <row r="129" ht="21.75" customHeight="true" spans="1:8">
      <c r="A129" s="45" t="s">
        <v>270</v>
      </c>
      <c r="B129" s="45" t="s">
        <v>269</v>
      </c>
      <c r="C129" s="56">
        <v>2080.8</v>
      </c>
      <c r="D129" s="56">
        <v>1259.461112</v>
      </c>
      <c r="E129" s="56">
        <v>1259.461112</v>
      </c>
      <c r="F129" s="81">
        <f t="shared" si="9"/>
        <v>1</v>
      </c>
      <c r="G129" s="56">
        <v>500.453006</v>
      </c>
      <c r="H129" s="81">
        <f t="shared" si="8"/>
        <v>2.51664211604316</v>
      </c>
    </row>
    <row r="130" s="74" customFormat="true" ht="21.75" customHeight="true" spans="1:8">
      <c r="A130" s="77" t="s">
        <v>271</v>
      </c>
      <c r="B130" s="77" t="s">
        <v>272</v>
      </c>
      <c r="C130" s="54">
        <v>20520.94</v>
      </c>
      <c r="D130" s="54">
        <v>18075.554912</v>
      </c>
      <c r="E130" s="54">
        <v>18075.554912</v>
      </c>
      <c r="F130" s="80">
        <f t="shared" si="9"/>
        <v>1</v>
      </c>
      <c r="G130" s="54">
        <v>15318.488518</v>
      </c>
      <c r="H130" s="80">
        <f t="shared" si="8"/>
        <v>1.17998292656356</v>
      </c>
    </row>
    <row r="131" s="74" customFormat="true" ht="21.75" customHeight="true" spans="1:8">
      <c r="A131" s="77" t="s">
        <v>273</v>
      </c>
      <c r="B131" s="77" t="s">
        <v>274</v>
      </c>
      <c r="C131" s="54">
        <v>5573.97</v>
      </c>
      <c r="D131" s="54">
        <v>6907.360073</v>
      </c>
      <c r="E131" s="54">
        <v>6907.360073</v>
      </c>
      <c r="F131" s="80">
        <f t="shared" si="9"/>
        <v>1</v>
      </c>
      <c r="G131" s="54">
        <v>7400.183171</v>
      </c>
      <c r="H131" s="80">
        <f t="shared" si="8"/>
        <v>0.933403932495714</v>
      </c>
    </row>
    <row r="132" ht="21.75" customHeight="true" spans="1:8">
      <c r="A132" s="45" t="s">
        <v>275</v>
      </c>
      <c r="B132" s="45" t="s">
        <v>67</v>
      </c>
      <c r="C132" s="56">
        <v>295</v>
      </c>
      <c r="D132" s="56">
        <v>288.575678</v>
      </c>
      <c r="E132" s="56">
        <v>288.575678</v>
      </c>
      <c r="F132" s="81">
        <f t="shared" si="9"/>
        <v>1</v>
      </c>
      <c r="G132" s="56">
        <v>331.085806</v>
      </c>
      <c r="H132" s="81">
        <f t="shared" si="8"/>
        <v>0.871603894731748</v>
      </c>
    </row>
    <row r="133" ht="21.75" customHeight="true" spans="1:8">
      <c r="A133" s="45" t="s">
        <v>276</v>
      </c>
      <c r="B133" s="45" t="s">
        <v>277</v>
      </c>
      <c r="C133" s="56">
        <v>2.8</v>
      </c>
      <c r="D133" s="56">
        <v>2.17102</v>
      </c>
      <c r="E133" s="56">
        <v>2.17102</v>
      </c>
      <c r="F133" s="81">
        <f t="shared" si="9"/>
        <v>1</v>
      </c>
      <c r="G133" s="56">
        <v>6.45041</v>
      </c>
      <c r="H133" s="81">
        <f t="shared" ref="H133:H164" si="10">E133/G133</f>
        <v>0.33657085363566</v>
      </c>
    </row>
    <row r="134" ht="21.75" customHeight="true" spans="1:8">
      <c r="A134" s="45" t="s">
        <v>278</v>
      </c>
      <c r="B134" s="45" t="s">
        <v>279</v>
      </c>
      <c r="C134" s="56">
        <v>8</v>
      </c>
      <c r="D134" s="56">
        <v>5.5264</v>
      </c>
      <c r="E134" s="56">
        <v>5.5264</v>
      </c>
      <c r="F134" s="81">
        <f t="shared" si="9"/>
        <v>1</v>
      </c>
      <c r="G134" s="56">
        <v>11.59396</v>
      </c>
      <c r="H134" s="81">
        <f t="shared" si="10"/>
        <v>0.476661986068608</v>
      </c>
    </row>
    <row r="135" ht="21.75" customHeight="true" spans="1:8">
      <c r="A135" s="45" t="s">
        <v>280</v>
      </c>
      <c r="B135" s="45" t="s">
        <v>281</v>
      </c>
      <c r="C135" s="56"/>
      <c r="D135" s="56">
        <v>7.416936</v>
      </c>
      <c r="E135" s="56">
        <v>7.416936</v>
      </c>
      <c r="F135" s="81">
        <f t="shared" si="9"/>
        <v>1</v>
      </c>
      <c r="G135" s="82"/>
      <c r="H135" s="81"/>
    </row>
    <row r="136" ht="21.75" customHeight="true" spans="1:8">
      <c r="A136" s="45" t="s">
        <v>282</v>
      </c>
      <c r="B136" s="45" t="s">
        <v>283</v>
      </c>
      <c r="C136" s="56">
        <v>1101</v>
      </c>
      <c r="D136" s="56">
        <v>3055.386809</v>
      </c>
      <c r="E136" s="56">
        <v>3055.386809</v>
      </c>
      <c r="F136" s="81">
        <f t="shared" si="9"/>
        <v>1</v>
      </c>
      <c r="G136" s="56">
        <v>505.335762</v>
      </c>
      <c r="H136" s="81">
        <f t="shared" si="10"/>
        <v>6.04625090634294</v>
      </c>
    </row>
    <row r="137" ht="21.75" customHeight="true" spans="1:8">
      <c r="A137" s="45" t="s">
        <v>284</v>
      </c>
      <c r="B137" s="45" t="s">
        <v>285</v>
      </c>
      <c r="C137" s="56"/>
      <c r="D137" s="56">
        <v>7.76</v>
      </c>
      <c r="E137" s="56">
        <v>7.76</v>
      </c>
      <c r="F137" s="81">
        <f t="shared" si="9"/>
        <v>1</v>
      </c>
      <c r="G137" s="82"/>
      <c r="H137" s="81"/>
    </row>
    <row r="138" ht="21.75" customHeight="true" spans="1:8">
      <c r="A138" s="45" t="s">
        <v>286</v>
      </c>
      <c r="B138" s="45" t="s">
        <v>287</v>
      </c>
      <c r="C138" s="56">
        <v>319.61</v>
      </c>
      <c r="D138" s="56">
        <v>292.61</v>
      </c>
      <c r="E138" s="56">
        <v>292.61</v>
      </c>
      <c r="F138" s="81">
        <f t="shared" si="9"/>
        <v>1</v>
      </c>
      <c r="G138" s="56">
        <v>1044.5203</v>
      </c>
      <c r="H138" s="81">
        <f t="shared" si="10"/>
        <v>0.280138164859027</v>
      </c>
    </row>
    <row r="139" ht="21.75" customHeight="true" spans="1:8">
      <c r="A139" s="79" t="s">
        <v>288</v>
      </c>
      <c r="B139" s="79" t="s">
        <v>289</v>
      </c>
      <c r="C139" s="56"/>
      <c r="D139" s="56"/>
      <c r="E139" s="56"/>
      <c r="F139" s="80"/>
      <c r="G139" s="56">
        <v>126.1965</v>
      </c>
      <c r="H139" s="81">
        <f t="shared" si="10"/>
        <v>0</v>
      </c>
    </row>
    <row r="140" ht="21.75" customHeight="true" spans="1:8">
      <c r="A140" s="45" t="s">
        <v>290</v>
      </c>
      <c r="B140" s="45" t="s">
        <v>291</v>
      </c>
      <c r="C140" s="56">
        <v>1022.68</v>
      </c>
      <c r="D140" s="56">
        <v>1022.675</v>
      </c>
      <c r="E140" s="56">
        <v>1022.675</v>
      </c>
      <c r="F140" s="81">
        <f>E140/D140</f>
        <v>1</v>
      </c>
      <c r="G140" s="56">
        <v>1136.55295</v>
      </c>
      <c r="H140" s="81">
        <f t="shared" si="10"/>
        <v>0.899804096236783</v>
      </c>
    </row>
    <row r="141" ht="21.75" customHeight="true" spans="1:8">
      <c r="A141" s="45" t="s">
        <v>292</v>
      </c>
      <c r="B141" s="45" t="s">
        <v>293</v>
      </c>
      <c r="C141" s="56">
        <v>29.69</v>
      </c>
      <c r="D141" s="56">
        <v>122.2</v>
      </c>
      <c r="E141" s="56">
        <v>122.2</v>
      </c>
      <c r="F141" s="81">
        <f t="shared" ref="F141:F175" si="11">E141/D141</f>
        <v>1</v>
      </c>
      <c r="G141" s="56">
        <v>59.73</v>
      </c>
      <c r="H141" s="81">
        <f t="shared" si="10"/>
        <v>2.04587309559685</v>
      </c>
    </row>
    <row r="142" ht="21.75" customHeight="true" spans="1:8">
      <c r="A142" s="45" t="s">
        <v>294</v>
      </c>
      <c r="B142" s="45" t="s">
        <v>295</v>
      </c>
      <c r="C142" s="56">
        <v>2795.19</v>
      </c>
      <c r="D142" s="56">
        <v>2103.03823</v>
      </c>
      <c r="E142" s="56">
        <v>2103.03823</v>
      </c>
      <c r="F142" s="81">
        <f t="shared" si="11"/>
        <v>1</v>
      </c>
      <c r="G142" s="56">
        <v>4178.717483</v>
      </c>
      <c r="H142" s="81">
        <f t="shared" si="10"/>
        <v>0.50327360932048</v>
      </c>
    </row>
    <row r="143" s="74" customFormat="true" ht="21.75" customHeight="true" spans="1:8">
      <c r="A143" s="77" t="s">
        <v>296</v>
      </c>
      <c r="B143" s="77" t="s">
        <v>297</v>
      </c>
      <c r="C143" s="54">
        <v>3747.75</v>
      </c>
      <c r="D143" s="54">
        <v>3194.414871</v>
      </c>
      <c r="E143" s="54">
        <v>3194.414871</v>
      </c>
      <c r="F143" s="80">
        <f t="shared" si="11"/>
        <v>1</v>
      </c>
      <c r="G143" s="54">
        <v>2477.893938</v>
      </c>
      <c r="H143" s="80">
        <f t="shared" si="10"/>
        <v>1.28916529558094</v>
      </c>
    </row>
    <row r="144" ht="21.75" customHeight="true" spans="1:8">
      <c r="A144" s="45" t="s">
        <v>298</v>
      </c>
      <c r="B144" s="45" t="s">
        <v>299</v>
      </c>
      <c r="C144" s="56">
        <v>656.45</v>
      </c>
      <c r="D144" s="56">
        <v>623.5755</v>
      </c>
      <c r="E144" s="56">
        <v>623.5755</v>
      </c>
      <c r="F144" s="81">
        <f t="shared" si="11"/>
        <v>1</v>
      </c>
      <c r="G144" s="56">
        <v>229.17238</v>
      </c>
      <c r="H144" s="81">
        <f t="shared" si="10"/>
        <v>2.72098889054606</v>
      </c>
    </row>
    <row r="145" ht="21.75" customHeight="true" spans="1:8">
      <c r="A145" s="45" t="s">
        <v>300</v>
      </c>
      <c r="B145" s="45" t="s">
        <v>301</v>
      </c>
      <c r="C145" s="56">
        <v>1127.6</v>
      </c>
      <c r="D145" s="56">
        <v>824.627433</v>
      </c>
      <c r="E145" s="56">
        <v>824.627433</v>
      </c>
      <c r="F145" s="81">
        <f t="shared" si="11"/>
        <v>1</v>
      </c>
      <c r="G145" s="56">
        <v>322.500037</v>
      </c>
      <c r="H145" s="81">
        <f t="shared" si="10"/>
        <v>2.55698399501269</v>
      </c>
    </row>
    <row r="146" ht="21.75" customHeight="true" spans="1:8">
      <c r="A146" s="45" t="s">
        <v>302</v>
      </c>
      <c r="B146" s="45" t="s">
        <v>303</v>
      </c>
      <c r="C146" s="56">
        <v>1959.2</v>
      </c>
      <c r="D146" s="56">
        <v>1742.611938</v>
      </c>
      <c r="E146" s="56">
        <v>1742.611938</v>
      </c>
      <c r="F146" s="81">
        <f t="shared" si="11"/>
        <v>1</v>
      </c>
      <c r="G146" s="82"/>
      <c r="H146" s="81"/>
    </row>
    <row r="147" ht="21.75" customHeight="true" spans="1:8">
      <c r="A147" s="45" t="s">
        <v>304</v>
      </c>
      <c r="B147" s="45" t="s">
        <v>305</v>
      </c>
      <c r="C147" s="56">
        <v>4.5</v>
      </c>
      <c r="D147" s="56"/>
      <c r="E147" s="56"/>
      <c r="F147" s="81"/>
      <c r="G147" s="82"/>
      <c r="H147" s="81"/>
    </row>
    <row r="148" ht="21.75" customHeight="true" spans="1:8">
      <c r="A148" s="45" t="s">
        <v>306</v>
      </c>
      <c r="B148" s="45" t="s">
        <v>307</v>
      </c>
      <c r="C148" s="56"/>
      <c r="D148" s="56">
        <v>3.6</v>
      </c>
      <c r="E148" s="56">
        <v>3.6</v>
      </c>
      <c r="F148" s="81">
        <f t="shared" si="11"/>
        <v>1</v>
      </c>
      <c r="G148" s="56">
        <v>1926.221521</v>
      </c>
      <c r="H148" s="81">
        <f t="shared" si="10"/>
        <v>0.00186894391987224</v>
      </c>
    </row>
    <row r="149" s="74" customFormat="true" ht="21.75" customHeight="true" spans="1:8">
      <c r="A149" s="77" t="s">
        <v>308</v>
      </c>
      <c r="B149" s="77" t="s">
        <v>309</v>
      </c>
      <c r="C149" s="54">
        <v>8599.22</v>
      </c>
      <c r="D149" s="54">
        <v>5807.508568</v>
      </c>
      <c r="E149" s="54">
        <v>5807.508568</v>
      </c>
      <c r="F149" s="80">
        <f t="shared" si="11"/>
        <v>1</v>
      </c>
      <c r="G149" s="54">
        <v>4655.411409</v>
      </c>
      <c r="H149" s="80">
        <f t="shared" si="10"/>
        <v>1.24747483257285</v>
      </c>
    </row>
    <row r="150" ht="21.75" customHeight="true" spans="1:8">
      <c r="A150" s="45" t="s">
        <v>310</v>
      </c>
      <c r="B150" s="45" t="s">
        <v>311</v>
      </c>
      <c r="C150" s="56">
        <v>260</v>
      </c>
      <c r="D150" s="56">
        <v>264.84849</v>
      </c>
      <c r="E150" s="56">
        <v>264.84849</v>
      </c>
      <c r="F150" s="81">
        <f t="shared" si="11"/>
        <v>1</v>
      </c>
      <c r="G150" s="56">
        <v>268.602439</v>
      </c>
      <c r="H150" s="81">
        <f t="shared" si="10"/>
        <v>0.986024144032438</v>
      </c>
    </row>
    <row r="151" ht="21.75" customHeight="true" spans="1:8">
      <c r="A151" s="45" t="s">
        <v>312</v>
      </c>
      <c r="B151" s="45" t="s">
        <v>313</v>
      </c>
      <c r="C151" s="56">
        <v>125.1</v>
      </c>
      <c r="D151" s="56">
        <v>62.54</v>
      </c>
      <c r="E151" s="56">
        <v>62.54</v>
      </c>
      <c r="F151" s="81">
        <f t="shared" si="11"/>
        <v>1</v>
      </c>
      <c r="G151" s="82"/>
      <c r="H151" s="81"/>
    </row>
    <row r="152" ht="21.75" customHeight="true" spans="1:8">
      <c r="A152" s="45" t="s">
        <v>314</v>
      </c>
      <c r="B152" s="45" t="s">
        <v>315</v>
      </c>
      <c r="C152" s="56">
        <v>523.57</v>
      </c>
      <c r="D152" s="56">
        <v>745.462131</v>
      </c>
      <c r="E152" s="56">
        <v>745.462131</v>
      </c>
      <c r="F152" s="81">
        <f t="shared" si="11"/>
        <v>1</v>
      </c>
      <c r="G152" s="56">
        <v>194.810553</v>
      </c>
      <c r="H152" s="81">
        <f t="shared" si="10"/>
        <v>3.82660035362663</v>
      </c>
    </row>
    <row r="153" ht="21.75" customHeight="true" spans="1:8">
      <c r="A153" s="45" t="s">
        <v>316</v>
      </c>
      <c r="B153" s="45" t="s">
        <v>317</v>
      </c>
      <c r="C153" s="56">
        <v>15</v>
      </c>
      <c r="D153" s="56">
        <v>14.909</v>
      </c>
      <c r="E153" s="56">
        <v>14.909</v>
      </c>
      <c r="F153" s="81">
        <f t="shared" si="11"/>
        <v>1</v>
      </c>
      <c r="G153" s="56">
        <v>17.335</v>
      </c>
      <c r="H153" s="81">
        <f t="shared" si="10"/>
        <v>0.8600519180848</v>
      </c>
    </row>
    <row r="154" ht="21.75" customHeight="true" spans="1:8">
      <c r="A154" s="45" t="s">
        <v>318</v>
      </c>
      <c r="B154" s="45" t="s">
        <v>319</v>
      </c>
      <c r="C154" s="56">
        <v>386.77</v>
      </c>
      <c r="D154" s="56">
        <v>88.265647</v>
      </c>
      <c r="E154" s="56">
        <v>88.265647</v>
      </c>
      <c r="F154" s="81">
        <f t="shared" si="11"/>
        <v>1</v>
      </c>
      <c r="G154" s="56">
        <v>182.645659</v>
      </c>
      <c r="H154" s="81">
        <f t="shared" si="10"/>
        <v>0.483261674453484</v>
      </c>
    </row>
    <row r="155" ht="21.75" customHeight="true" spans="1:8">
      <c r="A155" s="45" t="s">
        <v>320</v>
      </c>
      <c r="B155" s="45" t="s">
        <v>321</v>
      </c>
      <c r="C155" s="56">
        <v>7288.78</v>
      </c>
      <c r="D155" s="56">
        <v>4631.4833</v>
      </c>
      <c r="E155" s="56">
        <v>4631.4833</v>
      </c>
      <c r="F155" s="81">
        <f t="shared" si="11"/>
        <v>1</v>
      </c>
      <c r="G155" s="56">
        <v>3992.017758</v>
      </c>
      <c r="H155" s="81">
        <f t="shared" si="10"/>
        <v>1.16018604644694</v>
      </c>
    </row>
    <row r="156" s="74" customFormat="true" ht="21.75" customHeight="true" spans="1:8">
      <c r="A156" s="77" t="s">
        <v>322</v>
      </c>
      <c r="B156" s="77" t="s">
        <v>323</v>
      </c>
      <c r="C156" s="54">
        <v>2600</v>
      </c>
      <c r="D156" s="54">
        <v>2166.2714</v>
      </c>
      <c r="E156" s="54">
        <v>2166.2714</v>
      </c>
      <c r="F156" s="80">
        <f t="shared" si="11"/>
        <v>1</v>
      </c>
      <c r="G156" s="54">
        <v>785</v>
      </c>
      <c r="H156" s="80">
        <f t="shared" si="10"/>
        <v>2.75958140127389</v>
      </c>
    </row>
    <row r="157" ht="21.75" customHeight="true" spans="1:8">
      <c r="A157" s="45" t="s">
        <v>324</v>
      </c>
      <c r="B157" s="45" t="s">
        <v>325</v>
      </c>
      <c r="C157" s="56">
        <v>1800</v>
      </c>
      <c r="D157" s="56">
        <v>1258.16</v>
      </c>
      <c r="E157" s="56">
        <v>1258.16</v>
      </c>
      <c r="F157" s="81">
        <f t="shared" si="11"/>
        <v>1</v>
      </c>
      <c r="G157" s="56">
        <v>0</v>
      </c>
      <c r="H157" s="81"/>
    </row>
    <row r="158" ht="21.75" customHeight="true" spans="1:8">
      <c r="A158" s="45" t="s">
        <v>326</v>
      </c>
      <c r="B158" s="45" t="s">
        <v>327</v>
      </c>
      <c r="C158" s="56">
        <v>800</v>
      </c>
      <c r="D158" s="56">
        <v>800</v>
      </c>
      <c r="E158" s="56">
        <v>800</v>
      </c>
      <c r="F158" s="81">
        <f t="shared" si="11"/>
        <v>1</v>
      </c>
      <c r="G158" s="56">
        <v>765</v>
      </c>
      <c r="H158" s="81">
        <f t="shared" si="10"/>
        <v>1.04575163398693</v>
      </c>
    </row>
    <row r="159" ht="21.75" customHeight="true" spans="1:8">
      <c r="A159" s="45" t="s">
        <v>328</v>
      </c>
      <c r="B159" s="45" t="s">
        <v>329</v>
      </c>
      <c r="C159" s="56"/>
      <c r="D159" s="56">
        <v>108.1114</v>
      </c>
      <c r="E159" s="56">
        <v>108.1114</v>
      </c>
      <c r="F159" s="81">
        <f t="shared" si="11"/>
        <v>1</v>
      </c>
      <c r="G159" s="56">
        <v>20</v>
      </c>
      <c r="H159" s="81">
        <f t="shared" si="10"/>
        <v>5.40557</v>
      </c>
    </row>
    <row r="160" s="74" customFormat="true" ht="21.75" customHeight="true" spans="1:8">
      <c r="A160" s="77" t="s">
        <v>330</v>
      </c>
      <c r="B160" s="77" t="s">
        <v>331</v>
      </c>
      <c r="C160" s="54"/>
      <c r="D160" s="54"/>
      <c r="E160" s="54"/>
      <c r="F160" s="80"/>
      <c r="G160" s="82"/>
      <c r="H160" s="80"/>
    </row>
    <row r="161" s="74" customFormat="true" ht="21.75" customHeight="true" spans="1:8">
      <c r="A161" s="77" t="s">
        <v>332</v>
      </c>
      <c r="B161" s="77" t="s">
        <v>333</v>
      </c>
      <c r="C161" s="54"/>
      <c r="D161" s="54"/>
      <c r="E161" s="54"/>
      <c r="F161" s="80"/>
      <c r="G161" s="82"/>
      <c r="H161" s="80"/>
    </row>
    <row r="162" ht="21.75" customHeight="true" spans="1:8">
      <c r="A162" s="45" t="s">
        <v>334</v>
      </c>
      <c r="B162" s="45" t="s">
        <v>335</v>
      </c>
      <c r="C162" s="56"/>
      <c r="D162" s="56"/>
      <c r="E162" s="56"/>
      <c r="F162" s="80"/>
      <c r="G162" s="82"/>
      <c r="H162" s="80"/>
    </row>
    <row r="163" s="74" customFormat="true" ht="21.75" customHeight="true" spans="1:8">
      <c r="A163" s="77" t="s">
        <v>336</v>
      </c>
      <c r="B163" s="77" t="s">
        <v>337</v>
      </c>
      <c r="C163" s="54">
        <v>2700</v>
      </c>
      <c r="D163" s="54">
        <v>2049.906571</v>
      </c>
      <c r="E163" s="54">
        <v>2049.906571</v>
      </c>
      <c r="F163" s="80">
        <f t="shared" si="11"/>
        <v>1</v>
      </c>
      <c r="G163" s="54">
        <v>2019.670157</v>
      </c>
      <c r="H163" s="80">
        <f t="shared" si="10"/>
        <v>1.01497096637053</v>
      </c>
    </row>
    <row r="164" s="74" customFormat="true" ht="21.75" customHeight="true" spans="1:8">
      <c r="A164" s="77" t="s">
        <v>338</v>
      </c>
      <c r="B164" s="77" t="s">
        <v>339</v>
      </c>
      <c r="C164" s="54">
        <v>2700</v>
      </c>
      <c r="D164" s="54">
        <v>2049.906571</v>
      </c>
      <c r="E164" s="54">
        <v>2049.906571</v>
      </c>
      <c r="F164" s="80">
        <f t="shared" si="11"/>
        <v>1</v>
      </c>
      <c r="G164" s="54">
        <v>2019.670157</v>
      </c>
      <c r="H164" s="80">
        <f t="shared" si="10"/>
        <v>1.01497096637053</v>
      </c>
    </row>
    <row r="165" ht="21.75" customHeight="true" spans="1:8">
      <c r="A165" s="45" t="s">
        <v>340</v>
      </c>
      <c r="B165" s="45" t="s">
        <v>341</v>
      </c>
      <c r="C165" s="56">
        <v>2700</v>
      </c>
      <c r="D165" s="56">
        <v>2049.906571</v>
      </c>
      <c r="E165" s="56">
        <v>2049.906571</v>
      </c>
      <c r="F165" s="81">
        <f t="shared" si="11"/>
        <v>1</v>
      </c>
      <c r="G165" s="56">
        <v>2019.670157</v>
      </c>
      <c r="H165" s="81">
        <f t="shared" ref="H165:H182" si="12">E165/G165</f>
        <v>1.01497096637053</v>
      </c>
    </row>
    <row r="166" s="74" customFormat="true" ht="21.75" customHeight="true" spans="1:8">
      <c r="A166" s="77" t="s">
        <v>342</v>
      </c>
      <c r="B166" s="77" t="s">
        <v>343</v>
      </c>
      <c r="C166" s="54">
        <v>3385.63</v>
      </c>
      <c r="D166" s="83">
        <v>5063.475133</v>
      </c>
      <c r="E166" s="83">
        <v>5063.475133</v>
      </c>
      <c r="F166" s="80">
        <f t="shared" si="11"/>
        <v>1</v>
      </c>
      <c r="G166" s="54">
        <v>4082.726703</v>
      </c>
      <c r="H166" s="80">
        <f t="shared" si="12"/>
        <v>1.24021897651864</v>
      </c>
    </row>
    <row r="167" s="74" customFormat="true" ht="21.75" customHeight="true" spans="1:8">
      <c r="A167" s="77" t="s">
        <v>344</v>
      </c>
      <c r="B167" s="77" t="s">
        <v>345</v>
      </c>
      <c r="C167" s="54">
        <v>3385.63</v>
      </c>
      <c r="D167" s="83">
        <v>5063.475133</v>
      </c>
      <c r="E167" s="83">
        <v>5063.475133</v>
      </c>
      <c r="F167" s="80">
        <f t="shared" si="11"/>
        <v>1</v>
      </c>
      <c r="G167" s="54">
        <v>4082.726703</v>
      </c>
      <c r="H167" s="80">
        <f t="shared" si="12"/>
        <v>1.24021897651864</v>
      </c>
    </row>
    <row r="168" ht="21.75" customHeight="true" spans="1:8">
      <c r="A168" s="45" t="s">
        <v>346</v>
      </c>
      <c r="B168" s="45" t="s">
        <v>347</v>
      </c>
      <c r="C168" s="56">
        <v>3385.63</v>
      </c>
      <c r="D168" s="84">
        <v>5063.475133</v>
      </c>
      <c r="E168" s="84">
        <v>5063.475133</v>
      </c>
      <c r="F168" s="81">
        <f t="shared" si="11"/>
        <v>1</v>
      </c>
      <c r="G168" s="56">
        <v>4082.726703</v>
      </c>
      <c r="H168" s="81">
        <f t="shared" si="12"/>
        <v>1.24021897651864</v>
      </c>
    </row>
    <row r="169" s="74" customFormat="true" ht="21.75" customHeight="true" spans="1:8">
      <c r="A169" s="77" t="s">
        <v>348</v>
      </c>
      <c r="B169" s="77" t="s">
        <v>349</v>
      </c>
      <c r="C169" s="54">
        <v>969.81</v>
      </c>
      <c r="D169" s="54">
        <v>831.0614</v>
      </c>
      <c r="E169" s="54">
        <v>831.0614</v>
      </c>
      <c r="F169" s="80">
        <f t="shared" si="11"/>
        <v>1</v>
      </c>
      <c r="G169" s="54">
        <v>910.315442</v>
      </c>
      <c r="H169" s="80">
        <f t="shared" si="12"/>
        <v>0.912937825347799</v>
      </c>
    </row>
    <row r="170" s="74" customFormat="true" ht="21.75" customHeight="true" spans="1:8">
      <c r="A170" s="77" t="s">
        <v>350</v>
      </c>
      <c r="B170" s="77" t="s">
        <v>351</v>
      </c>
      <c r="C170" s="54">
        <v>969.81</v>
      </c>
      <c r="D170" s="54">
        <v>831.0614</v>
      </c>
      <c r="E170" s="54">
        <v>831.0614</v>
      </c>
      <c r="F170" s="80">
        <f t="shared" si="11"/>
        <v>1</v>
      </c>
      <c r="G170" s="54">
        <v>910.315442</v>
      </c>
      <c r="H170" s="80">
        <f t="shared" si="12"/>
        <v>0.912937825347799</v>
      </c>
    </row>
    <row r="171" ht="21.75" customHeight="true" spans="1:8">
      <c r="A171" s="45" t="s">
        <v>352</v>
      </c>
      <c r="B171" s="45" t="s">
        <v>353</v>
      </c>
      <c r="C171" s="56">
        <v>509</v>
      </c>
      <c r="D171" s="56">
        <v>462.2014</v>
      </c>
      <c r="E171" s="56">
        <v>462.2014</v>
      </c>
      <c r="F171" s="81">
        <f t="shared" si="11"/>
        <v>1</v>
      </c>
      <c r="G171" s="56">
        <v>426.461536</v>
      </c>
      <c r="H171" s="81">
        <f t="shared" si="12"/>
        <v>1.08380559788632</v>
      </c>
    </row>
    <row r="172" ht="21.75" customHeight="true" spans="1:8">
      <c r="A172" s="45" t="s">
        <v>354</v>
      </c>
      <c r="B172" s="45" t="s">
        <v>355</v>
      </c>
      <c r="C172" s="56">
        <v>460.81</v>
      </c>
      <c r="D172" s="56">
        <v>368.86</v>
      </c>
      <c r="E172" s="56">
        <v>368.86</v>
      </c>
      <c r="F172" s="81">
        <f t="shared" si="11"/>
        <v>1</v>
      </c>
      <c r="G172" s="56">
        <v>483.853906</v>
      </c>
      <c r="H172" s="81">
        <f t="shared" si="12"/>
        <v>0.762337547400103</v>
      </c>
    </row>
    <row r="173" s="74" customFormat="true" ht="21.75" customHeight="true" spans="1:8">
      <c r="A173" s="77" t="s">
        <v>356</v>
      </c>
      <c r="B173" s="77" t="s">
        <v>357</v>
      </c>
      <c r="C173" s="54"/>
      <c r="D173" s="54">
        <v>134.634263</v>
      </c>
      <c r="E173" s="54">
        <v>134.634263</v>
      </c>
      <c r="F173" s="80">
        <f t="shared" si="11"/>
        <v>1</v>
      </c>
      <c r="G173" s="82"/>
      <c r="H173" s="80"/>
    </row>
    <row r="174" s="74" customFormat="true" ht="21.75" customHeight="true" spans="1:8">
      <c r="A174" s="77" t="s">
        <v>358</v>
      </c>
      <c r="B174" s="77" t="s">
        <v>359</v>
      </c>
      <c r="C174" s="54"/>
      <c r="D174" s="54">
        <v>134.634263</v>
      </c>
      <c r="E174" s="54">
        <v>134.634263</v>
      </c>
      <c r="F174" s="80">
        <f t="shared" si="11"/>
        <v>1</v>
      </c>
      <c r="G174" s="82"/>
      <c r="H174" s="80"/>
    </row>
    <row r="175" ht="21.75" customHeight="true" spans="1:8">
      <c r="A175" s="45" t="s">
        <v>360</v>
      </c>
      <c r="B175" s="45" t="s">
        <v>361</v>
      </c>
      <c r="C175" s="56"/>
      <c r="D175" s="56">
        <v>134.634263</v>
      </c>
      <c r="E175" s="56">
        <v>134.634263</v>
      </c>
      <c r="F175" s="81">
        <f t="shared" si="11"/>
        <v>1</v>
      </c>
      <c r="G175" s="82"/>
      <c r="H175" s="81"/>
    </row>
    <row r="176" s="74" customFormat="true" ht="21.75" customHeight="true" spans="1:8">
      <c r="A176" s="77" t="s">
        <v>362</v>
      </c>
      <c r="B176" s="77" t="s">
        <v>363</v>
      </c>
      <c r="C176" s="54"/>
      <c r="D176" s="54"/>
      <c r="E176" s="54"/>
      <c r="F176" s="82"/>
      <c r="G176" s="82"/>
      <c r="H176" s="82"/>
    </row>
    <row r="177" s="74" customFormat="true" ht="21.75" customHeight="true" spans="1:8">
      <c r="A177" s="77" t="s">
        <v>364</v>
      </c>
      <c r="B177" s="77" t="s">
        <v>365</v>
      </c>
      <c r="C177" s="54"/>
      <c r="D177" s="54"/>
      <c r="E177" s="54"/>
      <c r="F177" s="82"/>
      <c r="G177" s="82"/>
      <c r="H177" s="82"/>
    </row>
    <row r="178" ht="21.75" customHeight="true" spans="1:8">
      <c r="A178" s="45" t="s">
        <v>366</v>
      </c>
      <c r="B178" s="45" t="s">
        <v>367</v>
      </c>
      <c r="C178" s="56"/>
      <c r="D178" s="56"/>
      <c r="E178" s="56"/>
      <c r="F178" s="82"/>
      <c r="G178" s="54"/>
      <c r="H178" s="82"/>
    </row>
    <row r="179" s="74" customFormat="true" ht="21.75" customHeight="true" spans="1:8">
      <c r="A179" s="77" t="s">
        <v>368</v>
      </c>
      <c r="B179" s="77" t="s">
        <v>369</v>
      </c>
      <c r="C179" s="54">
        <v>21.79</v>
      </c>
      <c r="D179" s="54"/>
      <c r="E179" s="54"/>
      <c r="F179" s="82"/>
      <c r="G179" s="54"/>
      <c r="H179" s="82"/>
    </row>
    <row r="180" s="74" customFormat="true" ht="21.75" customHeight="true" spans="1:8">
      <c r="A180" s="77" t="s">
        <v>370</v>
      </c>
      <c r="B180" s="77" t="s">
        <v>369</v>
      </c>
      <c r="C180" s="54">
        <v>21.79</v>
      </c>
      <c r="D180" s="54"/>
      <c r="E180" s="54"/>
      <c r="F180" s="82"/>
      <c r="G180" s="54"/>
      <c r="H180" s="82"/>
    </row>
    <row r="181" ht="21.75" customHeight="true" spans="1:8">
      <c r="A181" s="45" t="s">
        <v>371</v>
      </c>
      <c r="B181" s="45" t="s">
        <v>369</v>
      </c>
      <c r="C181" s="56">
        <v>21.79</v>
      </c>
      <c r="D181" s="56"/>
      <c r="E181" s="56"/>
      <c r="F181" s="82"/>
      <c r="G181" s="49"/>
      <c r="H181" s="82"/>
    </row>
    <row r="182" ht="22.75" customHeight="true" spans="1:8">
      <c r="A182" s="49"/>
      <c r="B182" s="48" t="s">
        <v>372</v>
      </c>
      <c r="C182" s="54">
        <v>58819.88</v>
      </c>
      <c r="D182" s="54">
        <f>D4+D29+D34+D40+D50+D96+D113+D121+D130+D160+D163+D166+D169+D173</f>
        <v>52997.50142</v>
      </c>
      <c r="E182" s="54">
        <f>E4+E29+E34+E40+E50+E96+E113+E121+E130+E160+E163+E166+E169+E173</f>
        <v>52997.50142</v>
      </c>
      <c r="F182" s="80">
        <f t="shared" ref="F182:F187" si="13">E182/D182</f>
        <v>1</v>
      </c>
      <c r="G182" s="54">
        <v>54380.948114</v>
      </c>
      <c r="H182" s="80">
        <f t="shared" si="12"/>
        <v>0.974560085066927</v>
      </c>
    </row>
    <row r="183" ht="22.75" customHeight="true" spans="1:8">
      <c r="A183" s="49"/>
      <c r="B183" s="48" t="s">
        <v>373</v>
      </c>
      <c r="C183" s="49"/>
      <c r="D183" s="54"/>
      <c r="E183" s="54"/>
      <c r="F183" s="56"/>
      <c r="G183" s="49"/>
      <c r="H183" s="80"/>
    </row>
    <row r="184" ht="22.75" customHeight="true" spans="1:8">
      <c r="A184" s="49"/>
      <c r="B184" s="48" t="s">
        <v>374</v>
      </c>
      <c r="C184" s="85"/>
      <c r="D184" s="85">
        <v>3713.209356</v>
      </c>
      <c r="E184" s="85">
        <v>3713.209356</v>
      </c>
      <c r="F184" s="80">
        <f t="shared" si="13"/>
        <v>1</v>
      </c>
      <c r="G184" s="85">
        <v>1431.68</v>
      </c>
      <c r="H184" s="80">
        <f>E184/G184</f>
        <v>2.59360286935628</v>
      </c>
    </row>
    <row r="185" ht="22.75" customHeight="true" spans="1:8">
      <c r="A185" s="49"/>
      <c r="B185" s="48" t="s">
        <v>375</v>
      </c>
      <c r="C185" s="49"/>
      <c r="D185" s="85">
        <v>8395.837968</v>
      </c>
      <c r="E185" s="85">
        <v>8395.837968</v>
      </c>
      <c r="F185" s="80">
        <f t="shared" si="13"/>
        <v>1</v>
      </c>
      <c r="G185" s="85">
        <v>13404.1</v>
      </c>
      <c r="H185" s="80">
        <f>E185/G185</f>
        <v>0.626363423728561</v>
      </c>
    </row>
    <row r="186" ht="22.75" customHeight="true" spans="1:8">
      <c r="A186" s="49"/>
      <c r="B186" s="48" t="s">
        <v>376</v>
      </c>
      <c r="C186" s="85"/>
      <c r="D186" s="85">
        <v>5198.01</v>
      </c>
      <c r="E186" s="85">
        <v>5198.01</v>
      </c>
      <c r="F186" s="80">
        <f t="shared" si="13"/>
        <v>1</v>
      </c>
      <c r="G186" s="49"/>
      <c r="H186" s="80"/>
    </row>
    <row r="187" ht="22.75" customHeight="true" spans="1:8">
      <c r="A187" s="49"/>
      <c r="B187" s="48" t="s">
        <v>28</v>
      </c>
      <c r="C187" s="54">
        <f>C182+C184+C185+C186</f>
        <v>58819.88</v>
      </c>
      <c r="D187" s="54">
        <f>SUM(D182:D186)</f>
        <v>70304.558744</v>
      </c>
      <c r="E187" s="54">
        <f>SUM(E182:E186)</f>
        <v>70304.558744</v>
      </c>
      <c r="F187" s="80">
        <f t="shared" si="13"/>
        <v>1</v>
      </c>
      <c r="G187" s="54">
        <f>SUM(G182:G186)</f>
        <v>69216.728114</v>
      </c>
      <c r="H187" s="80">
        <f>E187/G187</f>
        <v>1.01571629661848</v>
      </c>
    </row>
    <row r="188" ht="14.3" customHeight="true"/>
  </sheetData>
  <mergeCells count="3">
    <mergeCell ref="A1:H1"/>
    <mergeCell ref="A2:B2"/>
    <mergeCell ref="G2:H2"/>
  </mergeCells>
  <pageMargins left="1.10199999809265" right="0.75" top="0.268999993801117" bottom="0.268999993801117"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2"/>
  <sheetViews>
    <sheetView workbookViewId="0">
      <pane ySplit="3" topLeftCell="A18" activePane="bottomLeft" state="frozen"/>
      <selection/>
      <selection pane="bottomLeft" activeCell="A31" sqref="A31:D31"/>
    </sheetView>
  </sheetViews>
  <sheetFormatPr defaultColWidth="10" defaultRowHeight="13.5" outlineLevelCol="3"/>
  <cols>
    <col min="1" max="1" width="36.2333333333333" customWidth="true"/>
    <col min="2" max="3" width="18.05" customWidth="true"/>
    <col min="4" max="4" width="55.2333333333333" customWidth="true"/>
    <col min="5" max="6" width="9.76666666666667" customWidth="true"/>
  </cols>
  <sheetData>
    <row r="1" ht="30.15" customHeight="true" spans="1:4">
      <c r="A1" s="33" t="s">
        <v>4</v>
      </c>
      <c r="B1" s="33"/>
      <c r="C1" s="33"/>
      <c r="D1" s="33"/>
    </row>
    <row r="2" ht="22.6" customHeight="true" spans="1:4">
      <c r="A2" s="7"/>
      <c r="B2" s="66"/>
      <c r="C2" s="66"/>
      <c r="D2" s="19" t="s">
        <v>377</v>
      </c>
    </row>
    <row r="3" ht="30.15" customHeight="true" spans="1:4">
      <c r="A3" s="9" t="s">
        <v>16</v>
      </c>
      <c r="B3" s="9" t="s">
        <v>17</v>
      </c>
      <c r="C3" s="9" t="s">
        <v>19</v>
      </c>
      <c r="D3" s="9" t="s">
        <v>378</v>
      </c>
    </row>
    <row r="4" ht="41.45" customHeight="true" spans="1:4">
      <c r="A4" s="67" t="s">
        <v>379</v>
      </c>
      <c r="B4" s="68">
        <v>3066.95</v>
      </c>
      <c r="C4" s="69">
        <f>SUM(C5:C8)</f>
        <v>3020.012755</v>
      </c>
      <c r="D4" s="70" t="s">
        <v>380</v>
      </c>
    </row>
    <row r="5" ht="30.9" customHeight="true" spans="1:4">
      <c r="A5" s="37" t="s">
        <v>381</v>
      </c>
      <c r="B5" s="71">
        <v>2146.24</v>
      </c>
      <c r="C5" s="71">
        <v>2041</v>
      </c>
      <c r="D5" s="70" t="s">
        <v>382</v>
      </c>
    </row>
    <row r="6" ht="30.9" customHeight="true" spans="1:4">
      <c r="A6" s="37" t="s">
        <v>383</v>
      </c>
      <c r="B6" s="71">
        <v>397.17</v>
      </c>
      <c r="C6" s="71">
        <v>369.515015</v>
      </c>
      <c r="D6" s="70" t="s">
        <v>384</v>
      </c>
    </row>
    <row r="7" ht="30.9" customHeight="true" spans="1:4">
      <c r="A7" s="37" t="s">
        <v>385</v>
      </c>
      <c r="B7" s="71">
        <v>317</v>
      </c>
      <c r="C7" s="71">
        <v>285.0116</v>
      </c>
      <c r="D7" s="70" t="s">
        <v>386</v>
      </c>
    </row>
    <row r="8" ht="30.9" customHeight="true" spans="1:4">
      <c r="A8" s="37" t="s">
        <v>387</v>
      </c>
      <c r="B8" s="71">
        <v>206.54</v>
      </c>
      <c r="C8" s="71">
        <v>324.48614</v>
      </c>
      <c r="D8" s="70" t="s">
        <v>388</v>
      </c>
    </row>
    <row r="9" ht="30.9" customHeight="true" spans="1:4">
      <c r="A9" s="67" t="s">
        <v>389</v>
      </c>
      <c r="B9" s="68">
        <v>372.64</v>
      </c>
      <c r="C9" s="68">
        <f>SUM(C10:C19)</f>
        <v>353.115441</v>
      </c>
      <c r="D9" s="70" t="s">
        <v>390</v>
      </c>
    </row>
    <row r="10" ht="30.9" customHeight="true" spans="1:4">
      <c r="A10" s="37" t="s">
        <v>391</v>
      </c>
      <c r="B10" s="71">
        <v>308.74</v>
      </c>
      <c r="C10" s="71">
        <v>298.245143</v>
      </c>
      <c r="D10" s="70" t="s">
        <v>392</v>
      </c>
    </row>
    <row r="11" ht="30.9" customHeight="true" spans="1:4">
      <c r="A11" s="37" t="s">
        <v>393</v>
      </c>
      <c r="B11" s="71">
        <v>1</v>
      </c>
      <c r="C11" s="71"/>
      <c r="D11" s="70" t="s">
        <v>394</v>
      </c>
    </row>
    <row r="12" ht="30.9" customHeight="true" spans="1:4">
      <c r="A12" s="37" t="s">
        <v>395</v>
      </c>
      <c r="B12" s="71"/>
      <c r="C12" s="71"/>
      <c r="D12" s="70" t="s">
        <v>396</v>
      </c>
    </row>
    <row r="13" ht="30.9" customHeight="true" spans="1:4">
      <c r="A13" s="37" t="s">
        <v>397</v>
      </c>
      <c r="B13" s="71"/>
      <c r="C13" s="71"/>
      <c r="D13" s="70" t="s">
        <v>398</v>
      </c>
    </row>
    <row r="14" ht="30.9" customHeight="true" spans="1:4">
      <c r="A14" s="37" t="s">
        <v>399</v>
      </c>
      <c r="B14" s="71">
        <v>0.6</v>
      </c>
      <c r="C14" s="71">
        <v>0.6</v>
      </c>
      <c r="D14" s="70" t="s">
        <v>400</v>
      </c>
    </row>
    <row r="15" ht="30.9" customHeight="true" spans="1:4">
      <c r="A15" s="37" t="s">
        <v>401</v>
      </c>
      <c r="B15" s="71">
        <v>40</v>
      </c>
      <c r="C15" s="71">
        <v>37.69</v>
      </c>
      <c r="D15" s="70" t="s">
        <v>402</v>
      </c>
    </row>
    <row r="16" ht="30.9" customHeight="true" spans="1:4">
      <c r="A16" s="37" t="s">
        <v>403</v>
      </c>
      <c r="B16" s="71"/>
      <c r="C16" s="71"/>
      <c r="D16" s="70" t="s">
        <v>404</v>
      </c>
    </row>
    <row r="17" ht="30.9" customHeight="true" spans="1:4">
      <c r="A17" s="37" t="s">
        <v>405</v>
      </c>
      <c r="B17" s="71">
        <v>16.3</v>
      </c>
      <c r="C17" s="71">
        <v>10.79</v>
      </c>
      <c r="D17" s="70" t="s">
        <v>406</v>
      </c>
    </row>
    <row r="18" ht="34.65" customHeight="true" spans="1:4">
      <c r="A18" s="37" t="s">
        <v>407</v>
      </c>
      <c r="B18" s="71">
        <v>6</v>
      </c>
      <c r="C18" s="71">
        <v>5.790298</v>
      </c>
      <c r="D18" s="70" t="s">
        <v>408</v>
      </c>
    </row>
    <row r="19" ht="30.9" customHeight="true" spans="1:4">
      <c r="A19" s="37" t="s">
        <v>409</v>
      </c>
      <c r="B19" s="71"/>
      <c r="C19" s="71"/>
      <c r="D19" s="70" t="s">
        <v>410</v>
      </c>
    </row>
    <row r="20" ht="30.9" customHeight="true" spans="1:4">
      <c r="A20" s="67" t="s">
        <v>411</v>
      </c>
      <c r="B20" s="68">
        <v>10.85</v>
      </c>
      <c r="C20" s="68">
        <f>C21</f>
        <v>2.2957</v>
      </c>
      <c r="D20" s="70" t="s">
        <v>412</v>
      </c>
    </row>
    <row r="21" ht="30.9" customHeight="true" spans="1:4">
      <c r="A21" s="37" t="s">
        <v>413</v>
      </c>
      <c r="B21" s="71">
        <v>10.85</v>
      </c>
      <c r="C21" s="72">
        <v>2.2957</v>
      </c>
      <c r="D21" s="70" t="s">
        <v>414</v>
      </c>
    </row>
    <row r="22" ht="30.9" customHeight="true" spans="1:4">
      <c r="A22" s="37" t="s">
        <v>415</v>
      </c>
      <c r="B22" s="72"/>
      <c r="C22" s="72"/>
      <c r="D22" s="70" t="s">
        <v>416</v>
      </c>
    </row>
    <row r="23" ht="30.9" customHeight="true" spans="1:4">
      <c r="A23" s="67" t="s">
        <v>417</v>
      </c>
      <c r="B23" s="68">
        <v>4096.55</v>
      </c>
      <c r="C23" s="68">
        <f>SUM(C24:C25)</f>
        <v>4129.436226</v>
      </c>
      <c r="D23" s="70" t="s">
        <v>418</v>
      </c>
    </row>
    <row r="24" ht="30.9" customHeight="true" spans="1:4">
      <c r="A24" s="37" t="s">
        <v>419</v>
      </c>
      <c r="B24" s="71">
        <v>3768.53</v>
      </c>
      <c r="C24" s="71">
        <v>3844.83815</v>
      </c>
      <c r="D24" s="70" t="s">
        <v>420</v>
      </c>
    </row>
    <row r="25" ht="30.9" customHeight="true" spans="1:4">
      <c r="A25" s="37" t="s">
        <v>421</v>
      </c>
      <c r="B25" s="71">
        <v>328.02</v>
      </c>
      <c r="C25" s="71">
        <v>284.598076</v>
      </c>
      <c r="D25" s="70" t="s">
        <v>422</v>
      </c>
    </row>
    <row r="26" ht="30.9" customHeight="true" spans="1:4">
      <c r="A26" s="67" t="s">
        <v>423</v>
      </c>
      <c r="B26" s="68">
        <v>20.14</v>
      </c>
      <c r="C26" s="68">
        <f>C27</f>
        <v>4.9208</v>
      </c>
      <c r="D26" s="70" t="s">
        <v>424</v>
      </c>
    </row>
    <row r="27" ht="30.9" customHeight="true" spans="1:4">
      <c r="A27" s="37" t="s">
        <v>425</v>
      </c>
      <c r="B27" s="71">
        <v>20.14</v>
      </c>
      <c r="C27" s="71">
        <v>4.9208</v>
      </c>
      <c r="D27" s="70" t="s">
        <v>426</v>
      </c>
    </row>
    <row r="28" ht="30.9" customHeight="true" spans="1:4">
      <c r="A28" s="67" t="s">
        <v>427</v>
      </c>
      <c r="B28" s="68">
        <v>87.67</v>
      </c>
      <c r="C28" s="68">
        <v>78.50409</v>
      </c>
      <c r="D28" s="70" t="s">
        <v>428</v>
      </c>
    </row>
    <row r="29" ht="30.9" customHeight="true" spans="1:4">
      <c r="A29" s="37" t="s">
        <v>429</v>
      </c>
      <c r="B29" s="72">
        <v>10</v>
      </c>
      <c r="C29" s="72">
        <v>10.28104</v>
      </c>
      <c r="D29" s="70" t="s">
        <v>430</v>
      </c>
    </row>
    <row r="30" ht="30.9" customHeight="true" spans="1:4">
      <c r="A30" s="67" t="s">
        <v>431</v>
      </c>
      <c r="B30" s="69">
        <f>B28+B26+B23+B20+B9+B4</f>
        <v>7654.8</v>
      </c>
      <c r="C30" s="69">
        <f>C28+C26+C23+C20+C9+C4</f>
        <v>7588.285012</v>
      </c>
      <c r="D30" s="37"/>
    </row>
    <row r="31" ht="55" customHeight="true" spans="1:4">
      <c r="A31" s="73" t="s">
        <v>432</v>
      </c>
      <c r="B31" s="73"/>
      <c r="C31" s="73"/>
      <c r="D31" s="73"/>
    </row>
    <row r="32" ht="30.15" customHeight="true" spans="2:3">
      <c r="B32" s="17"/>
      <c r="C32" s="17"/>
    </row>
  </sheetData>
  <mergeCells count="2">
    <mergeCell ref="A1:D1"/>
    <mergeCell ref="A31:D31"/>
  </mergeCells>
  <pageMargins left="0.984000027179718" right="0.75" top="0.34799998998642" bottom="0.34799998998642" header="0" footer="0"/>
  <pageSetup paperSize="9" scale="56"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6"/>
  <sheetViews>
    <sheetView workbookViewId="0">
      <selection activeCell="G6" sqref="G6"/>
    </sheetView>
  </sheetViews>
  <sheetFormatPr defaultColWidth="10" defaultRowHeight="13.5" outlineLevelCol="6"/>
  <cols>
    <col min="1" max="1" width="26.7333333333333" customWidth="true"/>
    <col min="2" max="7" width="16.15" customWidth="true"/>
    <col min="8" max="8" width="9.76666666666667" customWidth="true"/>
  </cols>
  <sheetData>
    <row r="1" ht="41.45" customHeight="true" spans="1:7">
      <c r="A1" s="18" t="s">
        <v>5</v>
      </c>
      <c r="B1" s="18"/>
      <c r="C1" s="18"/>
      <c r="D1" s="18"/>
      <c r="E1" s="18"/>
      <c r="F1" s="18"/>
      <c r="G1" s="18"/>
    </row>
    <row r="2" ht="24.1" customHeight="true" spans="1:7">
      <c r="A2" s="7"/>
      <c r="B2" s="17"/>
      <c r="C2" s="17"/>
      <c r="D2" s="17"/>
      <c r="E2" s="17"/>
      <c r="F2" s="8" t="s">
        <v>15</v>
      </c>
      <c r="G2" s="8"/>
    </row>
    <row r="3" ht="39.15" customHeight="true" spans="1:7">
      <c r="A3" s="20" t="s">
        <v>16</v>
      </c>
      <c r="B3" s="20" t="s">
        <v>17</v>
      </c>
      <c r="C3" s="20" t="s">
        <v>18</v>
      </c>
      <c r="D3" s="20" t="s">
        <v>19</v>
      </c>
      <c r="E3" s="20" t="s">
        <v>20</v>
      </c>
      <c r="F3" s="20" t="s">
        <v>21</v>
      </c>
      <c r="G3" s="20" t="s">
        <v>22</v>
      </c>
    </row>
    <row r="4" ht="18.8" customHeight="true" spans="1:7">
      <c r="A4" s="58" t="s">
        <v>433</v>
      </c>
      <c r="B4" s="59"/>
      <c r="C4" s="59">
        <v>2186.0644</v>
      </c>
      <c r="D4" s="59">
        <v>2186.0644</v>
      </c>
      <c r="E4" s="63">
        <f>D4/C4</f>
        <v>1</v>
      </c>
      <c r="F4" s="59">
        <v>5019.49</v>
      </c>
      <c r="G4" s="63">
        <f>D4/F4</f>
        <v>0.435515241588289</v>
      </c>
    </row>
    <row r="5" ht="18.8" customHeight="true" spans="1:7">
      <c r="A5" s="58"/>
      <c r="B5" s="59"/>
      <c r="C5" s="59"/>
      <c r="D5" s="59"/>
      <c r="E5" s="63"/>
      <c r="F5" s="59"/>
      <c r="G5" s="64"/>
    </row>
    <row r="6" ht="18.8" customHeight="true" spans="1:7">
      <c r="A6" s="58" t="s">
        <v>26</v>
      </c>
      <c r="B6" s="59">
        <v>3199.35</v>
      </c>
      <c r="C6" s="59">
        <v>3199.3255</v>
      </c>
      <c r="D6" s="59">
        <v>3199.3255</v>
      </c>
      <c r="E6" s="63">
        <f>D6/C6</f>
        <v>1</v>
      </c>
      <c r="F6" s="59">
        <v>0</v>
      </c>
      <c r="G6" s="64"/>
    </row>
    <row r="7" ht="18.8" customHeight="true" spans="1:7">
      <c r="A7" s="58"/>
      <c r="B7" s="60"/>
      <c r="C7" s="60"/>
      <c r="D7" s="60"/>
      <c r="E7" s="64"/>
      <c r="F7" s="60"/>
      <c r="G7" s="64"/>
    </row>
    <row r="8" ht="18.8" customHeight="true" spans="1:7">
      <c r="A8" s="58"/>
      <c r="B8" s="60"/>
      <c r="C8" s="60"/>
      <c r="D8" s="60"/>
      <c r="E8" s="64"/>
      <c r="F8" s="60"/>
      <c r="G8" s="64"/>
    </row>
    <row r="9" ht="18.8" customHeight="true" spans="1:7">
      <c r="A9" s="58"/>
      <c r="B9" s="60"/>
      <c r="C9" s="60"/>
      <c r="D9" s="60"/>
      <c r="E9" s="64"/>
      <c r="F9" s="60"/>
      <c r="G9" s="64"/>
    </row>
    <row r="10" ht="18.8" customHeight="true" spans="1:7">
      <c r="A10" s="58"/>
      <c r="B10" s="60"/>
      <c r="C10" s="60"/>
      <c r="D10" s="60"/>
      <c r="E10" s="64"/>
      <c r="F10" s="60"/>
      <c r="G10" s="64"/>
    </row>
    <row r="11" ht="18.8" customHeight="true" spans="1:7">
      <c r="A11" s="24"/>
      <c r="B11" s="25"/>
      <c r="C11" s="25"/>
      <c r="D11" s="25"/>
      <c r="E11" s="25"/>
      <c r="F11" s="25"/>
      <c r="G11" s="25"/>
    </row>
    <row r="12" ht="18.8" customHeight="true" spans="1:7">
      <c r="A12" s="61"/>
      <c r="B12" s="60"/>
      <c r="C12" s="60"/>
      <c r="D12" s="60"/>
      <c r="E12" s="64"/>
      <c r="F12" s="60"/>
      <c r="G12" s="64"/>
    </row>
    <row r="13" ht="18.8" customHeight="true" spans="1:7">
      <c r="A13" s="61" t="s">
        <v>434</v>
      </c>
      <c r="B13" s="62">
        <f>SUM(B4:B6)</f>
        <v>3199.35</v>
      </c>
      <c r="C13" s="62">
        <f>SUM(C4:C6)</f>
        <v>5385.3899</v>
      </c>
      <c r="D13" s="62">
        <f>SUM(D4:D6)</f>
        <v>5385.3899</v>
      </c>
      <c r="E13" s="65">
        <f>D13/C13</f>
        <v>1</v>
      </c>
      <c r="F13" s="62">
        <f>SUM(F4:F6)</f>
        <v>5019.49</v>
      </c>
      <c r="G13" s="65">
        <f>D13/F13</f>
        <v>1.07289583204668</v>
      </c>
    </row>
    <row r="14" ht="14.3" customHeight="true"/>
    <row r="15" ht="17.3" customHeight="true" spans="1:3">
      <c r="A15" s="31"/>
      <c r="B15" s="31"/>
      <c r="C15" s="31"/>
    </row>
    <row r="16" ht="14.3" customHeight="true" spans="1:1">
      <c r="A16" s="17" t="s">
        <v>435</v>
      </c>
    </row>
  </sheetData>
  <mergeCells count="3">
    <mergeCell ref="A1:G1"/>
    <mergeCell ref="F2:G2"/>
    <mergeCell ref="A15:C15"/>
  </mergeCells>
  <pageMargins left="0.75" right="0.75" top="0.39300000667572" bottom="0.268999993801117" header="0" footer="0"/>
  <pageSetup paperSize="9" scale="9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4"/>
  <sheetViews>
    <sheetView topLeftCell="A2" workbookViewId="0">
      <selection activeCell="H22" sqref="H22"/>
    </sheetView>
  </sheetViews>
  <sheetFormatPr defaultColWidth="10" defaultRowHeight="13.5" outlineLevelCol="7"/>
  <cols>
    <col min="1" max="1" width="6.78333333333333" customWidth="true"/>
    <col min="2" max="2" width="26.1916666666667" customWidth="true"/>
    <col min="3" max="3" width="12.4916666666667" customWidth="true"/>
    <col min="4" max="4" width="15.2" customWidth="true"/>
    <col min="5" max="5" width="12.4916666666667" customWidth="true"/>
    <col min="6" max="8" width="12.4833333333333" customWidth="true"/>
    <col min="9" max="9" width="9.76666666666667" customWidth="true"/>
  </cols>
  <sheetData>
    <row r="1" ht="41.45" customHeight="true" spans="1:8">
      <c r="A1" s="17"/>
      <c r="B1" s="18" t="s">
        <v>6</v>
      </c>
      <c r="C1" s="18"/>
      <c r="D1" s="18"/>
      <c r="E1" s="18"/>
      <c r="F1" s="18"/>
      <c r="G1" s="18"/>
      <c r="H1" s="18"/>
    </row>
    <row r="2" ht="24.1" customHeight="true" spans="2:8">
      <c r="B2" s="39"/>
      <c r="C2" s="17"/>
      <c r="D2" s="17"/>
      <c r="E2" s="17"/>
      <c r="F2" s="17"/>
      <c r="G2" s="8" t="s">
        <v>15</v>
      </c>
      <c r="H2" s="8"/>
    </row>
    <row r="3" ht="40.7" customHeight="true" spans="1:8">
      <c r="A3" s="44" t="s">
        <v>29</v>
      </c>
      <c r="B3" s="44" t="s">
        <v>16</v>
      </c>
      <c r="C3" s="44" t="s">
        <v>17</v>
      </c>
      <c r="D3" s="44" t="s">
        <v>18</v>
      </c>
      <c r="E3" s="44" t="s">
        <v>19</v>
      </c>
      <c r="F3" s="44" t="s">
        <v>20</v>
      </c>
      <c r="G3" s="44" t="s">
        <v>21</v>
      </c>
      <c r="H3" s="44" t="s">
        <v>22</v>
      </c>
    </row>
    <row r="4" ht="22.75" customHeight="true" spans="1:8">
      <c r="A4" s="45" t="s">
        <v>115</v>
      </c>
      <c r="B4" s="45" t="s">
        <v>116</v>
      </c>
      <c r="C4" s="46"/>
      <c r="D4" s="46">
        <v>4.02</v>
      </c>
      <c r="E4" s="46">
        <v>4.02</v>
      </c>
      <c r="F4" s="53">
        <f>E4/D4</f>
        <v>1</v>
      </c>
      <c r="G4" s="54">
        <v>4.32</v>
      </c>
      <c r="H4" s="53">
        <f>E4/G4</f>
        <v>0.930555555555555</v>
      </c>
    </row>
    <row r="5" ht="22.75" customHeight="true" spans="1:8">
      <c r="A5" s="45" t="s">
        <v>436</v>
      </c>
      <c r="B5" s="45" t="s">
        <v>437</v>
      </c>
      <c r="C5" s="46"/>
      <c r="D5" s="46">
        <v>4.02</v>
      </c>
      <c r="E5" s="46">
        <v>4.02</v>
      </c>
      <c r="F5" s="53">
        <f t="shared" ref="F5:F15" si="0">E5/D5</f>
        <v>1</v>
      </c>
      <c r="G5" s="54">
        <v>4.32</v>
      </c>
      <c r="H5" s="53">
        <f t="shared" ref="H5:H18" si="1">E5/G5</f>
        <v>0.930555555555555</v>
      </c>
    </row>
    <row r="6" ht="22.75" customHeight="true" spans="1:8">
      <c r="A6" s="45" t="s">
        <v>438</v>
      </c>
      <c r="B6" s="45" t="s">
        <v>439</v>
      </c>
      <c r="C6" s="47"/>
      <c r="D6" s="47">
        <v>4.02</v>
      </c>
      <c r="E6" s="47">
        <v>4.02</v>
      </c>
      <c r="F6" s="55">
        <f t="shared" si="0"/>
        <v>1</v>
      </c>
      <c r="G6" s="56">
        <v>4.32</v>
      </c>
      <c r="H6" s="55">
        <f t="shared" si="1"/>
        <v>0.930555555555555</v>
      </c>
    </row>
    <row r="7" ht="22.75" customHeight="true" spans="1:8">
      <c r="A7" s="45" t="s">
        <v>255</v>
      </c>
      <c r="B7" s="45" t="s">
        <v>256</v>
      </c>
      <c r="C7" s="46">
        <v>3199.35</v>
      </c>
      <c r="D7" s="46">
        <v>4237.49852</v>
      </c>
      <c r="E7" s="46">
        <v>4237.49852</v>
      </c>
      <c r="F7" s="53">
        <f t="shared" si="0"/>
        <v>1</v>
      </c>
      <c r="G7" s="54">
        <v>1796.8418</v>
      </c>
      <c r="H7" s="53">
        <f t="shared" si="1"/>
        <v>2.35830361916113</v>
      </c>
    </row>
    <row r="8" ht="22.75" customHeight="true" spans="1:8">
      <c r="A8" s="45" t="s">
        <v>440</v>
      </c>
      <c r="B8" s="45" t="s">
        <v>441</v>
      </c>
      <c r="C8" s="46">
        <v>3199.35</v>
      </c>
      <c r="D8" s="46">
        <v>4207.43672</v>
      </c>
      <c r="E8" s="46">
        <v>4207.43672</v>
      </c>
      <c r="F8" s="53">
        <f t="shared" si="0"/>
        <v>1</v>
      </c>
      <c r="G8" s="54">
        <v>1568.1919</v>
      </c>
      <c r="H8" s="53">
        <f t="shared" si="1"/>
        <v>2.68298587691978</v>
      </c>
    </row>
    <row r="9" ht="22.75" customHeight="true" spans="1:8">
      <c r="A9" s="45" t="s">
        <v>442</v>
      </c>
      <c r="B9" s="45" t="s">
        <v>443</v>
      </c>
      <c r="C9" s="47">
        <v>232.69</v>
      </c>
      <c r="D9" s="47"/>
      <c r="E9" s="47"/>
      <c r="F9" s="55"/>
      <c r="G9" s="56">
        <v>183.1317</v>
      </c>
      <c r="H9" s="55">
        <f t="shared" si="1"/>
        <v>0</v>
      </c>
    </row>
    <row r="10" ht="22.75" customHeight="true" spans="1:8">
      <c r="A10" s="45" t="s">
        <v>444</v>
      </c>
      <c r="B10" s="45" t="s">
        <v>445</v>
      </c>
      <c r="C10" s="47">
        <v>428.91</v>
      </c>
      <c r="D10" s="47">
        <v>1417.34832</v>
      </c>
      <c r="E10" s="47">
        <v>1417.34832</v>
      </c>
      <c r="F10" s="55">
        <f t="shared" si="0"/>
        <v>1</v>
      </c>
      <c r="G10" s="56">
        <v>244.5042</v>
      </c>
      <c r="H10" s="55">
        <f t="shared" si="1"/>
        <v>5.79682606679149</v>
      </c>
    </row>
    <row r="11" ht="22.75" customHeight="true" spans="1:8">
      <c r="A11" s="45" t="s">
        <v>446</v>
      </c>
      <c r="B11" s="45" t="s">
        <v>447</v>
      </c>
      <c r="C11" s="47">
        <v>700</v>
      </c>
      <c r="D11" s="47">
        <v>700</v>
      </c>
      <c r="E11" s="47">
        <v>700</v>
      </c>
      <c r="F11" s="55">
        <f t="shared" si="0"/>
        <v>1</v>
      </c>
      <c r="G11" s="56">
        <v>1000</v>
      </c>
      <c r="H11" s="55">
        <f t="shared" si="1"/>
        <v>0.7</v>
      </c>
    </row>
    <row r="12" ht="22.75" customHeight="true" spans="1:8">
      <c r="A12" s="45" t="s">
        <v>448</v>
      </c>
      <c r="B12" s="45" t="s">
        <v>449</v>
      </c>
      <c r="C12" s="47">
        <v>1802.47</v>
      </c>
      <c r="D12" s="47">
        <v>2090.0884</v>
      </c>
      <c r="E12" s="47">
        <v>2090.0884</v>
      </c>
      <c r="F12" s="55">
        <f t="shared" si="0"/>
        <v>1</v>
      </c>
      <c r="G12" s="56">
        <v>140.556</v>
      </c>
      <c r="H12" s="55">
        <f t="shared" si="1"/>
        <v>14.8701471299695</v>
      </c>
    </row>
    <row r="13" ht="22.75" customHeight="true" spans="1:8">
      <c r="A13" s="45" t="s">
        <v>450</v>
      </c>
      <c r="B13" s="45" t="s">
        <v>451</v>
      </c>
      <c r="C13" s="47">
        <v>35.28</v>
      </c>
      <c r="D13" s="47"/>
      <c r="E13" s="47"/>
      <c r="F13" s="55"/>
      <c r="G13" s="56"/>
      <c r="H13" s="55"/>
    </row>
    <row r="14" ht="22.75" customHeight="true" spans="1:8">
      <c r="A14" s="45" t="s">
        <v>452</v>
      </c>
      <c r="B14" s="45" t="s">
        <v>453</v>
      </c>
      <c r="C14" s="46"/>
      <c r="D14" s="46">
        <v>30.0618</v>
      </c>
      <c r="E14" s="46">
        <v>30.0618</v>
      </c>
      <c r="F14" s="53">
        <f t="shared" si="0"/>
        <v>1</v>
      </c>
      <c r="G14" s="54">
        <v>228.6499</v>
      </c>
      <c r="H14" s="53">
        <f t="shared" si="1"/>
        <v>0.131475237907386</v>
      </c>
    </row>
    <row r="15" ht="24.1" customHeight="true" spans="1:8">
      <c r="A15" s="45" t="s">
        <v>454</v>
      </c>
      <c r="B15" s="45" t="s">
        <v>445</v>
      </c>
      <c r="C15" s="47"/>
      <c r="D15" s="47">
        <v>30.0618</v>
      </c>
      <c r="E15" s="47">
        <v>30.0618</v>
      </c>
      <c r="F15" s="55">
        <f t="shared" si="0"/>
        <v>1</v>
      </c>
      <c r="G15" s="56">
        <v>228.6499</v>
      </c>
      <c r="H15" s="55">
        <f t="shared" si="1"/>
        <v>0.131475237907386</v>
      </c>
    </row>
    <row r="16" ht="24.1" customHeight="true" spans="1:8">
      <c r="A16" s="48" t="s">
        <v>368</v>
      </c>
      <c r="B16" s="48" t="s">
        <v>369</v>
      </c>
      <c r="C16" s="47"/>
      <c r="D16" s="47"/>
      <c r="E16" s="47"/>
      <c r="F16" s="53"/>
      <c r="G16" s="54">
        <v>18.9998</v>
      </c>
      <c r="H16" s="53">
        <f t="shared" si="1"/>
        <v>0</v>
      </c>
    </row>
    <row r="17" ht="24.1" customHeight="true" spans="1:8">
      <c r="A17" s="48" t="s">
        <v>455</v>
      </c>
      <c r="B17" s="48" t="s">
        <v>456</v>
      </c>
      <c r="C17" s="47"/>
      <c r="D17" s="47"/>
      <c r="E17" s="47"/>
      <c r="F17" s="53"/>
      <c r="G17" s="54">
        <v>18.9998</v>
      </c>
      <c r="H17" s="53">
        <f t="shared" si="1"/>
        <v>0</v>
      </c>
    </row>
    <row r="18" ht="24.1" customHeight="true" spans="1:8">
      <c r="A18" s="49" t="s">
        <v>457</v>
      </c>
      <c r="B18" s="49" t="s">
        <v>458</v>
      </c>
      <c r="C18" s="47"/>
      <c r="D18" s="47"/>
      <c r="E18" s="47"/>
      <c r="F18" s="53"/>
      <c r="G18" s="56">
        <v>18.9998</v>
      </c>
      <c r="H18" s="55">
        <f t="shared" si="1"/>
        <v>0</v>
      </c>
    </row>
    <row r="19" ht="24.1" customHeight="true" spans="1:8">
      <c r="A19" s="49"/>
      <c r="B19" s="50"/>
      <c r="C19" s="51"/>
      <c r="D19" s="51"/>
      <c r="E19" s="51"/>
      <c r="F19" s="56"/>
      <c r="G19" s="57"/>
      <c r="H19" s="56"/>
    </row>
    <row r="20" ht="24.1" customHeight="true" spans="1:8">
      <c r="A20" s="49"/>
      <c r="B20" s="52" t="s">
        <v>373</v>
      </c>
      <c r="C20" s="46"/>
      <c r="D20" s="46"/>
      <c r="E20" s="46"/>
      <c r="F20" s="56"/>
      <c r="G20" s="57"/>
      <c r="H20" s="56"/>
    </row>
    <row r="21" ht="24.1" customHeight="true" spans="1:8">
      <c r="A21" s="49"/>
      <c r="B21" s="52" t="s">
        <v>375</v>
      </c>
      <c r="C21" s="46"/>
      <c r="D21" s="46">
        <v>1143.87138</v>
      </c>
      <c r="E21" s="46">
        <v>1143.87138</v>
      </c>
      <c r="F21" s="53">
        <f>E21/D21</f>
        <v>1</v>
      </c>
      <c r="G21" s="54">
        <v>3199.33</v>
      </c>
      <c r="H21" s="53">
        <f>E21/G21</f>
        <v>0.357534665070499</v>
      </c>
    </row>
    <row r="22" ht="24.1" customHeight="true" spans="1:8">
      <c r="A22" s="49"/>
      <c r="B22" s="52" t="s">
        <v>459</v>
      </c>
      <c r="C22" s="46">
        <v>3199.35</v>
      </c>
      <c r="D22" s="46">
        <f>D5+D7+D21</f>
        <v>5385.3899</v>
      </c>
      <c r="E22" s="46">
        <f>E5+E7+E21</f>
        <v>5385.3899</v>
      </c>
      <c r="F22" s="53">
        <f>E22/D22</f>
        <v>1</v>
      </c>
      <c r="G22" s="46">
        <f>G4+G16+G7+G21</f>
        <v>5019.4916</v>
      </c>
      <c r="H22" s="53">
        <f>E22/G22</f>
        <v>1.07289549005322</v>
      </c>
    </row>
    <row r="23" ht="14.3" customHeight="true"/>
    <row r="24" ht="18.05" customHeight="true" spans="2:4">
      <c r="B24" s="31"/>
      <c r="C24" s="31"/>
      <c r="D24" s="31"/>
    </row>
  </sheetData>
  <mergeCells count="3">
    <mergeCell ref="B1:H1"/>
    <mergeCell ref="G2:H2"/>
    <mergeCell ref="B24:D24"/>
  </mergeCells>
  <pageMargins left="0.75" right="0.75" top="0.39300000667572" bottom="0.268999993801117"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0"/>
  <sheetViews>
    <sheetView workbookViewId="0">
      <selection activeCell="E17" sqref="E17"/>
    </sheetView>
  </sheetViews>
  <sheetFormatPr defaultColWidth="10" defaultRowHeight="13.5" outlineLevelCol="5"/>
  <cols>
    <col min="1" max="1" width="49.2583333333333" customWidth="true"/>
    <col min="2" max="2" width="17.2333333333333" customWidth="true"/>
    <col min="3" max="3" width="18.8666666666667" customWidth="true"/>
    <col min="4" max="6" width="17.2333333333333" customWidth="true"/>
    <col min="7" max="7" width="9.76666666666667" customWidth="true"/>
  </cols>
  <sheetData>
    <row r="1" ht="49.7" customHeight="true" spans="1:6">
      <c r="A1" s="40" t="s">
        <v>460</v>
      </c>
      <c r="B1" s="40"/>
      <c r="C1" s="40"/>
      <c r="D1" s="40"/>
      <c r="E1" s="40"/>
      <c r="F1" s="40"/>
    </row>
    <row r="2" ht="24.85" customHeight="true" spans="1:6">
      <c r="A2" s="7"/>
      <c r="B2" s="4"/>
      <c r="D2" s="4"/>
      <c r="E2" s="19" t="s">
        <v>15</v>
      </c>
      <c r="F2" s="19"/>
    </row>
    <row r="3" ht="33.9" customHeight="true" spans="1:6">
      <c r="A3" s="20" t="s">
        <v>461</v>
      </c>
      <c r="B3" s="20" t="s">
        <v>17</v>
      </c>
      <c r="C3" s="20" t="s">
        <v>18</v>
      </c>
      <c r="D3" s="20" t="s">
        <v>19</v>
      </c>
      <c r="E3" s="20" t="s">
        <v>20</v>
      </c>
      <c r="F3" s="20" t="s">
        <v>22</v>
      </c>
    </row>
    <row r="4" ht="23.35" customHeight="true" spans="1:6">
      <c r="A4" s="41" t="s">
        <v>462</v>
      </c>
      <c r="B4" s="42"/>
      <c r="C4" s="42"/>
      <c r="D4" s="42"/>
      <c r="E4" s="42"/>
      <c r="F4" s="42"/>
    </row>
    <row r="5" ht="23.35" customHeight="true" spans="1:6">
      <c r="A5" s="43" t="s">
        <v>463</v>
      </c>
      <c r="B5" s="42"/>
      <c r="C5" s="42"/>
      <c r="D5" s="42"/>
      <c r="E5" s="42"/>
      <c r="F5" s="42"/>
    </row>
    <row r="6" ht="23.35" customHeight="true" spans="1:6">
      <c r="A6" s="43"/>
      <c r="B6" s="42"/>
      <c r="C6" s="42"/>
      <c r="D6" s="42"/>
      <c r="E6" s="42"/>
      <c r="F6" s="42"/>
    </row>
    <row r="7" ht="23.35" customHeight="true" spans="1:6">
      <c r="A7" s="41" t="s">
        <v>464</v>
      </c>
      <c r="B7" s="42"/>
      <c r="C7" s="42"/>
      <c r="D7" s="42"/>
      <c r="E7" s="42"/>
      <c r="F7" s="42"/>
    </row>
    <row r="8" ht="23.35" customHeight="true" spans="1:6">
      <c r="A8" s="41" t="s">
        <v>465</v>
      </c>
      <c r="B8" s="42"/>
      <c r="C8" s="42"/>
      <c r="D8" s="42"/>
      <c r="E8" s="42"/>
      <c r="F8" s="42"/>
    </row>
    <row r="9" ht="14.3" customHeight="true" spans="1:6">
      <c r="A9" s="31"/>
      <c r="B9" s="4"/>
      <c r="D9" s="4"/>
      <c r="E9" s="4"/>
      <c r="F9" s="4"/>
    </row>
    <row r="10" ht="21.85" customHeight="true" spans="1:6">
      <c r="A10" s="31" t="s">
        <v>466</v>
      </c>
      <c r="B10" s="4"/>
      <c r="D10" s="4"/>
      <c r="E10" s="4"/>
      <c r="F10" s="4"/>
    </row>
  </sheetData>
  <mergeCells count="2">
    <mergeCell ref="A1:F1"/>
    <mergeCell ref="E2:F2"/>
  </mergeCells>
  <pageMargins left="0.75" right="0.75" top="0.268999993801117" bottom="0.268999993801117" header="0" footer="0"/>
  <pageSetup paperSize="9" scale="8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2"/>
  <sheetViews>
    <sheetView workbookViewId="0">
      <selection activeCell="D18" sqref="D18"/>
    </sheetView>
  </sheetViews>
  <sheetFormatPr defaultColWidth="10" defaultRowHeight="13.5" outlineLevelCol="5"/>
  <cols>
    <col min="1" max="1" width="49.2583333333333" customWidth="true"/>
    <col min="2" max="2" width="17.2333333333333" customWidth="true"/>
    <col min="3" max="3" width="19" customWidth="true"/>
    <col min="4" max="6" width="17.2333333333333" customWidth="true"/>
    <col min="7" max="7" width="9.76666666666667" customWidth="true"/>
  </cols>
  <sheetData>
    <row r="1" ht="49.7" customHeight="true" spans="1:6">
      <c r="A1" s="40" t="s">
        <v>467</v>
      </c>
      <c r="B1" s="40"/>
      <c r="C1" s="40"/>
      <c r="D1" s="40"/>
      <c r="E1" s="40"/>
      <c r="F1" s="40"/>
    </row>
    <row r="2" ht="24.85" customHeight="true" spans="1:6">
      <c r="A2" s="7"/>
      <c r="B2" s="4"/>
      <c r="D2" s="4"/>
      <c r="E2" s="19" t="s">
        <v>15</v>
      </c>
      <c r="F2" s="19"/>
    </row>
    <row r="3" ht="33.9" customHeight="true" spans="1:6">
      <c r="A3" s="20" t="s">
        <v>461</v>
      </c>
      <c r="B3" s="20" t="s">
        <v>17</v>
      </c>
      <c r="C3" s="20" t="s">
        <v>18</v>
      </c>
      <c r="D3" s="20" t="s">
        <v>19</v>
      </c>
      <c r="E3" s="20" t="s">
        <v>20</v>
      </c>
      <c r="F3" s="20" t="s">
        <v>22</v>
      </c>
    </row>
    <row r="4" ht="23.35" customHeight="true" spans="1:6">
      <c r="A4" s="41" t="s">
        <v>468</v>
      </c>
      <c r="B4" s="42"/>
      <c r="C4" s="24"/>
      <c r="D4" s="42"/>
      <c r="E4" s="42"/>
      <c r="F4" s="42"/>
    </row>
    <row r="5" ht="23.35" customHeight="true" spans="1:6">
      <c r="A5" s="41" t="s">
        <v>469</v>
      </c>
      <c r="B5" s="42"/>
      <c r="C5" s="24"/>
      <c r="D5" s="42"/>
      <c r="E5" s="42"/>
      <c r="F5" s="42"/>
    </row>
    <row r="6" ht="23.35" customHeight="true" spans="1:6">
      <c r="A6" s="43" t="s">
        <v>470</v>
      </c>
      <c r="B6" s="42"/>
      <c r="C6" s="24"/>
      <c r="D6" s="42"/>
      <c r="E6" s="42"/>
      <c r="F6" s="42"/>
    </row>
    <row r="7" ht="23.35" customHeight="true" spans="1:6">
      <c r="A7" s="43"/>
      <c r="B7" s="42"/>
      <c r="C7" s="24"/>
      <c r="D7" s="42"/>
      <c r="E7" s="42"/>
      <c r="F7" s="42"/>
    </row>
    <row r="8" ht="23.35" customHeight="true" spans="1:6">
      <c r="A8" s="41" t="s">
        <v>471</v>
      </c>
      <c r="B8" s="42"/>
      <c r="C8" s="24"/>
      <c r="D8" s="42"/>
      <c r="E8" s="42"/>
      <c r="F8" s="42"/>
    </row>
    <row r="9" ht="23.35" customHeight="true" spans="1:6">
      <c r="A9" s="41" t="s">
        <v>373</v>
      </c>
      <c r="B9" s="42"/>
      <c r="C9" s="24"/>
      <c r="D9" s="42"/>
      <c r="E9" s="42"/>
      <c r="F9" s="42"/>
    </row>
    <row r="10" ht="23.35" customHeight="true" spans="1:6">
      <c r="A10" s="41" t="s">
        <v>472</v>
      </c>
      <c r="B10" s="42"/>
      <c r="C10" s="24"/>
      <c r="D10" s="42"/>
      <c r="E10" s="42"/>
      <c r="F10" s="42"/>
    </row>
    <row r="11" ht="14.3" customHeight="true" spans="1:6">
      <c r="A11" s="31"/>
      <c r="B11" s="4"/>
      <c r="D11" s="4"/>
      <c r="E11" s="4"/>
      <c r="F11" s="4"/>
    </row>
    <row r="12" ht="21.85" customHeight="true" spans="1:6">
      <c r="A12" s="31" t="s">
        <v>473</v>
      </c>
      <c r="B12" s="4"/>
      <c r="D12" s="4"/>
      <c r="E12" s="4"/>
      <c r="F12" s="4"/>
    </row>
  </sheetData>
  <mergeCells count="2">
    <mergeCell ref="A1:F1"/>
    <mergeCell ref="E2:F2"/>
  </mergeCells>
  <pageMargins left="0.75" right="0.75" top="0.268999993801117" bottom="0.268999993801117" header="0" footer="0"/>
  <pageSetup paperSize="9" scale="88"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3" sqref="A13"/>
    </sheetView>
  </sheetViews>
  <sheetFormatPr defaultColWidth="10" defaultRowHeight="13.5" outlineLevelRow="6" outlineLevelCol="5"/>
  <cols>
    <col min="1" max="1" width="51.8416666666667" customWidth="true"/>
    <col min="2" max="6" width="15.875" customWidth="true"/>
    <col min="7" max="7" width="9.76666666666667" customWidth="true"/>
  </cols>
  <sheetData>
    <row r="1" ht="44.45" customHeight="true" spans="1:6">
      <c r="A1" s="18" t="s">
        <v>9</v>
      </c>
      <c r="B1" s="18"/>
      <c r="C1" s="18"/>
      <c r="D1" s="18"/>
      <c r="E1" s="18"/>
      <c r="F1" s="18"/>
    </row>
    <row r="2" ht="44.45" customHeight="true" spans="1:6">
      <c r="A2" s="7"/>
      <c r="B2" s="36"/>
      <c r="C2" s="36"/>
      <c r="D2" s="36"/>
      <c r="E2" s="19" t="s">
        <v>15</v>
      </c>
      <c r="F2" s="19"/>
    </row>
    <row r="3" ht="44.45" customHeight="true" spans="1:6">
      <c r="A3" s="20" t="s">
        <v>16</v>
      </c>
      <c r="B3" s="20" t="s">
        <v>17</v>
      </c>
      <c r="C3" s="20" t="s">
        <v>18</v>
      </c>
      <c r="D3" s="20" t="s">
        <v>19</v>
      </c>
      <c r="E3" s="20" t="s">
        <v>20</v>
      </c>
      <c r="F3" s="20" t="s">
        <v>22</v>
      </c>
    </row>
    <row r="4" ht="24.1" customHeight="true" spans="1:6">
      <c r="A4" s="37" t="s">
        <v>474</v>
      </c>
      <c r="B4" s="38"/>
      <c r="C4" s="38"/>
      <c r="D4" s="38"/>
      <c r="E4" s="38"/>
      <c r="F4" s="38"/>
    </row>
    <row r="5" ht="24.1" customHeight="true" spans="1:6">
      <c r="A5" s="37" t="s">
        <v>475</v>
      </c>
      <c r="B5" s="38"/>
      <c r="C5" s="38"/>
      <c r="D5" s="38"/>
      <c r="E5" s="38"/>
      <c r="F5" s="38"/>
    </row>
    <row r="6" spans="1:6">
      <c r="A6" s="39"/>
      <c r="B6" s="36"/>
      <c r="C6" s="36"/>
      <c r="D6" s="36"/>
      <c r="E6" s="36"/>
      <c r="F6" s="36"/>
    </row>
    <row r="7" spans="1:6">
      <c r="A7" s="39" t="s">
        <v>476</v>
      </c>
      <c r="B7" s="39"/>
      <c r="C7" s="39"/>
      <c r="D7" s="39"/>
      <c r="E7" s="36"/>
      <c r="F7" s="36"/>
    </row>
  </sheetData>
  <mergeCells count="3">
    <mergeCell ref="A1:F1"/>
    <mergeCell ref="E2:F2"/>
    <mergeCell ref="A7:D7"/>
  </mergeCells>
  <pageMargins left="0.75" right="0.75" top="0.268999993801117" bottom="0.268999993801117" header="0" footer="0"/>
  <pageSetup paperSize="9" scale="93"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2023-08-17T14:18:00Z</dcterms:created>
  <dcterms:modified xsi:type="dcterms:W3CDTF">2024-08-07T09:06:36Z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2052-11.8.2.9980</vt:lpwstr>
  </property>
</Properties>
</file>