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calcPr calcId="144525"/>
</workbook>
</file>

<file path=xl/sharedStrings.xml><?xml version="1.0" encoding="utf-8"?>
<sst xmlns="http://schemas.openxmlformats.org/spreadsheetml/2006/main" count="618" uniqueCount="514">
  <si>
    <t>目         录</t>
  </si>
  <si>
    <t>编报单位：</t>
  </si>
  <si>
    <t>上海市崇明区建设镇人民政府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</si>
  <si>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</si>
  <si>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</si>
  <si>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</si>
  <si>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</si>
  <si>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</si>
  <si>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</si>
  <si>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</si>
  <si>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</si>
  <si>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</si>
  <si>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</si>
  <si>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</si>
  <si>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</si>
  <si>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</si>
  <si>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</si>
  <si>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</si>
  <si>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</si>
  <si>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</si>
  <si>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</si>
  <si>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</si>
  <si>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</si>
  <si>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</si>
  <si>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r>
      <rPr>
        <sz val="11"/>
        <rFont val="Sylfaen"/>
        <charset val="134"/>
      </rPr>
      <t>1.</t>
    </r>
    <r>
      <rPr>
        <sz val="11"/>
        <rFont val="宋体"/>
        <charset val="134"/>
      </rPr>
      <t>一般性转移支付</t>
    </r>
  </si>
  <si>
    <r>
      <rPr>
        <sz val="11"/>
        <rFont val="Sylfaen"/>
        <charset val="134"/>
      </rPr>
      <t>2.</t>
    </r>
    <r>
      <rPr>
        <sz val="11"/>
        <rFont val="宋体"/>
        <charset val="134"/>
      </rPr>
      <t>专项转移支付</t>
    </r>
  </si>
  <si>
    <t>一般公共预算收入合计</t>
  </si>
  <si>
    <t>上年结转收入</t>
  </si>
  <si>
    <t>动用预算稳定调节基金</t>
  </si>
  <si>
    <t>总    计</t>
  </si>
  <si>
    <t>科目编码</t>
  </si>
  <si>
    <t>201</t>
  </si>
  <si>
    <t>一般公共服务支出</t>
  </si>
  <si>
    <t>20101</t>
  </si>
  <si>
    <t>人大事务</t>
  </si>
  <si>
    <t>2010108</t>
  </si>
  <si>
    <t>代表工作</t>
  </si>
  <si>
    <t>2010199</t>
  </si>
  <si>
    <t>其他人大事务支出</t>
  </si>
  <si>
    <t>20103</t>
  </si>
  <si>
    <t>政府办公厅（室）及相关机构事务</t>
  </si>
  <si>
    <t>2010301</t>
  </si>
  <si>
    <t>行政运行</t>
  </si>
  <si>
    <t>2010399</t>
  </si>
  <si>
    <t>其他政府办公厅（室）及相关机构事务支出</t>
  </si>
  <si>
    <t>20104</t>
  </si>
  <si>
    <t>发展与改革事务</t>
  </si>
  <si>
    <t>2010499</t>
  </si>
  <si>
    <t>其他发展与改革事务支出</t>
  </si>
  <si>
    <t>20105</t>
  </si>
  <si>
    <t>统计信息事务</t>
  </si>
  <si>
    <t>2010506</t>
  </si>
  <si>
    <t>统计管理</t>
  </si>
  <si>
    <t>2010599</t>
  </si>
  <si>
    <t>其他统计信息事务支出</t>
  </si>
  <si>
    <t>20106</t>
  </si>
  <si>
    <t>财政事务</t>
  </si>
  <si>
    <t>2010699</t>
  </si>
  <si>
    <t>其他财政事务支出</t>
  </si>
  <si>
    <t>20108</t>
  </si>
  <si>
    <t>审计事务</t>
  </si>
  <si>
    <t>2010804</t>
  </si>
  <si>
    <t>审计业务</t>
  </si>
  <si>
    <t>2010899</t>
  </si>
  <si>
    <t>其他审计事务支出</t>
  </si>
  <si>
    <t>20111</t>
  </si>
  <si>
    <t>纪检监察事务</t>
  </si>
  <si>
    <t>2011199</t>
  </si>
  <si>
    <t>其他纪检监察事务支出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</si>
  <si>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</si>
  <si>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</si>
  <si>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</si>
  <si>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</si>
  <si>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</si>
  <si>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</si>
  <si>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</si>
  <si>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</si>
  <si>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</si>
  <si>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</si>
  <si>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</si>
  <si>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</si>
  <si>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20134</t>
  </si>
  <si>
    <t>统战事务</t>
  </si>
  <si>
    <t>2013499</t>
  </si>
  <si>
    <t>其他统战事务支出</t>
  </si>
  <si>
    <t>20136</t>
  </si>
  <si>
    <t>其他共产党事务支出</t>
  </si>
  <si>
    <t>2013650</t>
  </si>
  <si>
    <t>事业运行</t>
  </si>
  <si>
    <t>2013699</t>
  </si>
  <si>
    <t>20199</t>
  </si>
  <si>
    <t>其他一般公共服务支出</t>
  </si>
  <si>
    <t>2019999</t>
  </si>
  <si>
    <t>205</t>
  </si>
  <si>
    <t>教育支出</t>
  </si>
  <si>
    <t>20502</t>
  </si>
  <si>
    <t>普通教育</t>
  </si>
  <si>
    <t>2050201</t>
  </si>
  <si>
    <t>学前教育</t>
  </si>
  <si>
    <t>20504</t>
  </si>
  <si>
    <t>成人教育</t>
  </si>
  <si>
    <t>2050499</t>
  </si>
  <si>
    <t>其他成人教育支出</t>
  </si>
  <si>
    <t>20599</t>
  </si>
  <si>
    <t>其他教育支出</t>
  </si>
  <si>
    <t>2059999</t>
  </si>
  <si>
    <t>206</t>
  </si>
  <si>
    <t>科学技术支出</t>
  </si>
  <si>
    <t>20607</t>
  </si>
  <si>
    <t>科学技术普及</t>
  </si>
  <si>
    <t>2060799</t>
  </si>
  <si>
    <t>其他科学技术普及支出</t>
  </si>
  <si>
    <t>20699</t>
  </si>
  <si>
    <t>其他科学技术支出</t>
  </si>
  <si>
    <t>2069999</t>
  </si>
  <si>
    <t>207</t>
  </si>
  <si>
    <t>文化旅游体育与传媒支出</t>
  </si>
  <si>
    <t>20701</t>
  </si>
  <si>
    <t>文化和旅游</t>
  </si>
  <si>
    <t>2070109</t>
  </si>
  <si>
    <t>群众文化</t>
  </si>
  <si>
    <t>2070199</t>
  </si>
  <si>
    <t>其他文化和旅游支出</t>
  </si>
  <si>
    <t>20703</t>
  </si>
  <si>
    <t>体育</t>
  </si>
  <si>
    <t>2070308</t>
  </si>
  <si>
    <t>群众体育</t>
  </si>
  <si>
    <t>20799</t>
  </si>
  <si>
    <t>其他文化旅游体育与传媒支出</t>
  </si>
  <si>
    <t>2079999</t>
  </si>
  <si>
    <t>208</t>
  </si>
  <si>
    <t>社会保障和就业支出</t>
  </si>
  <si>
    <t>20801</t>
  </si>
  <si>
    <t>人力资源和社会保障管理事务</t>
  </si>
  <si>
    <t>2080102</t>
  </si>
  <si>
    <t>一般行政管理事务</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</si>
  <si>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</si>
  <si>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</si>
  <si>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</si>
  <si>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</si>
  <si>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</si>
  <si>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</si>
  <si>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</si>
  <si>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</si>
  <si>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</si>
  <si>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</si>
  <si>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</si>
  <si>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</si>
  <si>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</si>
  <si>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</si>
  <si>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</si>
  <si>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</si>
  <si>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</si>
  <si>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</si>
  <si>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</si>
  <si>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</si>
  <si>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</si>
  <si>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</si>
  <si>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</si>
  <si>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</si>
  <si>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</si>
  <si>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</si>
  <si>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2080899</t>
  </si>
  <si>
    <t>其他优抚支出</t>
  </si>
  <si>
    <t>20809</t>
  </si>
  <si>
    <t>退役安置</t>
  </si>
  <si>
    <t>2080902</t>
  </si>
  <si>
    <t>军队移交政府的离退休人员安置</t>
  </si>
  <si>
    <t>20810</t>
  </si>
  <si>
    <t>社会福利</t>
  </si>
  <si>
    <t>2081002</t>
  </si>
  <si>
    <t>老年福利</t>
  </si>
  <si>
    <t>2081004</t>
  </si>
  <si>
    <t>殡葬</t>
  </si>
  <si>
    <t>2081006</t>
  </si>
  <si>
    <t>养老服务</t>
  </si>
  <si>
    <t>2081099</t>
  </si>
  <si>
    <t>其他社会福利支出</t>
  </si>
  <si>
    <t>20811</t>
  </si>
  <si>
    <t>残疾人事业</t>
  </si>
  <si>
    <t>2081104</t>
  </si>
  <si>
    <t>残疾人康复</t>
  </si>
  <si>
    <t>2081105</t>
  </si>
  <si>
    <t>残疾人就业</t>
  </si>
  <si>
    <t>2081107</t>
  </si>
  <si>
    <t>残疾人生活和护理补贴</t>
  </si>
  <si>
    <t>2081199</t>
  </si>
  <si>
    <t>其他残疾人事业支出</t>
  </si>
  <si>
    <t>20816</t>
  </si>
  <si>
    <t>红十字事业</t>
  </si>
  <si>
    <t>2081699</t>
  </si>
  <si>
    <t>其他红十字事业支出</t>
  </si>
  <si>
    <t>20819</t>
  </si>
  <si>
    <t>最低生活保障</t>
  </si>
  <si>
    <t>2081902</t>
  </si>
  <si>
    <t>农村最低生活保障金支出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</si>
  <si>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</si>
  <si>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</si>
  <si>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</si>
  <si>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</si>
  <si>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</si>
  <si>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</si>
  <si>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</si>
  <si>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</si>
  <si>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</si>
  <si>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</si>
  <si>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</si>
  <si>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</si>
  <si>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</si>
  <si>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</si>
  <si>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</si>
  <si>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21001</t>
  </si>
  <si>
    <t>卫生健康管理事务</t>
  </si>
  <si>
    <t>2100199</t>
  </si>
  <si>
    <t>其他卫生健康管理事务支出</t>
  </si>
  <si>
    <t>21004</t>
  </si>
  <si>
    <t>公共卫生</t>
  </si>
  <si>
    <t>2100499</t>
  </si>
  <si>
    <t>其他公共卫生支出</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</si>
  <si>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</si>
  <si>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</si>
  <si>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</si>
  <si>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</si>
  <si>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</si>
  <si>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</si>
  <si>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</si>
  <si>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</si>
  <si>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</si>
  <si>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</si>
  <si>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</si>
  <si>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</si>
  <si>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</si>
  <si>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</si>
  <si>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</si>
  <si>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</si>
  <si>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</si>
  <si>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</si>
  <si>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</si>
  <si>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</si>
  <si>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</si>
  <si>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</si>
  <si>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21099</t>
  </si>
  <si>
    <t>其他卫生健康支出</t>
  </si>
  <si>
    <t>2109999</t>
  </si>
  <si>
    <t>211</t>
  </si>
  <si>
    <t>节能环保支出</t>
  </si>
  <si>
    <t>21101</t>
  </si>
  <si>
    <t>环境保护管理事务</t>
  </si>
  <si>
    <t>2110199</t>
  </si>
  <si>
    <t>其他环境保护管理事务支出</t>
  </si>
  <si>
    <t>21103</t>
  </si>
  <si>
    <t>污染防治</t>
  </si>
  <si>
    <t>2110302</t>
  </si>
  <si>
    <t>水体</t>
  </si>
  <si>
    <t>21104</t>
  </si>
  <si>
    <t>自然生态保护</t>
  </si>
  <si>
    <t>2110401</t>
  </si>
  <si>
    <t>生态保护</t>
  </si>
  <si>
    <t>2110499</t>
  </si>
  <si>
    <t>其他自然生态保护支出</t>
  </si>
  <si>
    <t>21111</t>
  </si>
  <si>
    <t>污染减排</t>
  </si>
  <si>
    <t>2111103</t>
  </si>
  <si>
    <t>减排专项支出</t>
  </si>
  <si>
    <t>2111199</t>
  </si>
  <si>
    <t>其他污染减排支出</t>
  </si>
  <si>
    <t>21199</t>
  </si>
  <si>
    <t>其他节能环保支出</t>
  </si>
  <si>
    <t>2119999</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</si>
  <si>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</si>
  <si>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</si>
  <si>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</si>
  <si>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</si>
  <si>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</si>
  <si>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</si>
  <si>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</si>
  <si>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</si>
  <si>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</si>
  <si>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</si>
  <si>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</si>
  <si>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</si>
  <si>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</si>
  <si>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</si>
  <si>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</si>
  <si>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</si>
  <si>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</si>
  <si>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</si>
  <si>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</si>
  <si>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</si>
  <si>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</si>
  <si>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</si>
  <si>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</si>
  <si>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</si>
  <si>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</si>
  <si>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</si>
  <si>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</si>
  <si>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2130106</t>
  </si>
  <si>
    <t>科技转化与推广服务</t>
  </si>
  <si>
    <t>2130108</t>
  </si>
  <si>
    <t>病虫害控制</t>
  </si>
  <si>
    <t>2130109</t>
  </si>
  <si>
    <t>农产品质量安全</t>
  </si>
  <si>
    <t>2130112</t>
  </si>
  <si>
    <t>行业业务管理</t>
  </si>
  <si>
    <t>2130122</t>
  </si>
  <si>
    <t>农业生产发展</t>
  </si>
  <si>
    <t>2130124</t>
  </si>
  <si>
    <t>农村合作经济</t>
  </si>
  <si>
    <t>2130153</t>
  </si>
  <si>
    <t>农田建设</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</si>
  <si>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</si>
  <si>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</si>
  <si>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</si>
  <si>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</si>
  <si>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</si>
  <si>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</si>
  <si>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</si>
  <si>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</si>
  <si>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</si>
  <si>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</si>
  <si>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</si>
  <si>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</si>
  <si>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</si>
  <si>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</si>
  <si>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</si>
  <si>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</si>
  <si>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2130305</t>
  </si>
  <si>
    <t>水利工程建设</t>
  </si>
  <si>
    <t>2130310</t>
  </si>
  <si>
    <t>水土保持</t>
  </si>
  <si>
    <t>2130399</t>
  </si>
  <si>
    <t>其他水利支出</t>
  </si>
  <si>
    <t>21307</t>
  </si>
  <si>
    <t>农村综合改革</t>
  </si>
  <si>
    <t>2130701</t>
  </si>
  <si>
    <t>对村级公益事业建设的补助</t>
  </si>
  <si>
    <t>2130706</t>
  </si>
  <si>
    <t>对村集体经济组织的补助</t>
  </si>
  <si>
    <t>2130799</t>
  </si>
  <si>
    <t>其他农村综合改革支出</t>
  </si>
  <si>
    <t>21399</t>
  </si>
  <si>
    <t>其他农林水支出</t>
  </si>
  <si>
    <t>2139999</t>
  </si>
  <si>
    <t>214</t>
  </si>
  <si>
    <t>交通运输支出</t>
  </si>
  <si>
    <t>21401</t>
  </si>
  <si>
    <t>公路水路运输</t>
  </si>
  <si>
    <t>2140106</t>
  </si>
  <si>
    <t>公路养护</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</si>
  <si>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</si>
  <si>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</si>
  <si>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</si>
  <si>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</si>
  <si>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</si>
  <si>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</si>
  <si>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</si>
  <si>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</si>
  <si>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</si>
  <si>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</si>
  <si>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</si>
  <si>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</si>
  <si>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</si>
  <si>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</si>
  <si>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</si>
  <si>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</si>
  <si>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</si>
  <si>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</si>
  <si>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</si>
  <si>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</si>
  <si>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227</t>
  </si>
  <si>
    <t>预备费</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</si>
  <si>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</si>
  <si>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</si>
  <si>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</si>
  <si>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</si>
  <si>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</si>
  <si>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</si>
  <si>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</si>
  <si>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</si>
  <si>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</si>
  <si>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</si>
  <si>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</si>
  <si>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</si>
  <si>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</si>
  <si>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</si>
  <si>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</si>
  <si>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</si>
  <si>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</si>
  <si>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</si>
  <si>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</si>
  <si>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</si>
  <si>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</si>
  <si>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</si>
  <si>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</si>
  <si>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</si>
  <si>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</si>
  <si>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</si>
  <si>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</si>
  <si>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</si>
  <si>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</si>
  <si>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</si>
  <si>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</si>
  <si>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</si>
  <si>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</si>
  <si>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</si>
  <si>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</si>
  <si>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</si>
  <si>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</si>
  <si>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</si>
  <si>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</si>
  <si>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</si>
  <si>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</si>
  <si>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</si>
  <si>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</si>
  <si>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</si>
  <si>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</si>
  <si>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</si>
  <si>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</si>
  <si>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</si>
  <si>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</si>
  <si>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</si>
  <si>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</si>
  <si>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</si>
  <si>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</si>
  <si>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</si>
  <si>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</si>
  <si>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</si>
  <si>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</si>
  <si>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</si>
  <si>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</si>
  <si>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</si>
  <si>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</si>
  <si>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</si>
  <si>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</si>
  <si>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结转下年</t>
  </si>
  <si>
    <t>总计</t>
  </si>
  <si>
    <t xml:space="preserve">   </t>
  </si>
  <si>
    <t>20822</t>
  </si>
  <si>
    <t>大中型水库移民后期扶持基金支出</t>
  </si>
  <si>
    <t>2082201</t>
  </si>
  <si>
    <t>移民补助</t>
  </si>
  <si>
    <t>21208</t>
  </si>
  <si>
    <t>国有土地使用权出让收入安排的支出</t>
  </si>
  <si>
    <t>2120804</t>
  </si>
  <si>
    <t>农村基础设施建设支出</t>
  </si>
  <si>
    <t>2120815</t>
  </si>
  <si>
    <t>农村社会事业支出</t>
  </si>
  <si>
    <t>2120816</t>
  </si>
  <si>
    <t>农业农村生态环境支出</t>
  </si>
  <si>
    <t>229</t>
  </si>
  <si>
    <t>其他支出</t>
  </si>
  <si>
    <t>22960</t>
  </si>
  <si>
    <t>彩票公益金安排的支出</t>
  </si>
  <si>
    <t>2296002</t>
  </si>
  <si>
    <t>用于社会福利的彩票公益金支出</t>
  </si>
  <si>
    <t>2296011</t>
  </si>
  <si>
    <t>用于巩固脱贫攻坚成果衔接乡村振兴的彩票公益金支出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</si>
  <si>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</si>
  <si>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</si>
  <si>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</si>
  <si>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</si>
  <si>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</si>
  <si>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</si>
  <si>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</si>
  <si>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</si>
  <si>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</si>
  <si>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</si>
  <si>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</si>
  <si>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</si>
  <si>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</si>
  <si>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</si>
  <si>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</si>
  <si>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</si>
  <si>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</si>
  <si>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</si>
  <si>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</si>
  <si>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</si>
  <si>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</si>
  <si>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</si>
  <si>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富安村</t>
  </si>
  <si>
    <t>运南村</t>
  </si>
  <si>
    <t>白钥村</t>
  </si>
  <si>
    <t>虹桥村</t>
  </si>
  <si>
    <t>三星村</t>
  </si>
  <si>
    <t>界东村</t>
  </si>
  <si>
    <t>效东村</t>
  </si>
  <si>
    <t>建垦村</t>
  </si>
  <si>
    <t>建设村</t>
  </si>
  <si>
    <t>蟠南村</t>
  </si>
  <si>
    <t>大同村</t>
  </si>
  <si>
    <t>浜东村</t>
  </si>
  <si>
    <t>浜西村</t>
  </si>
  <si>
    <t>合计</t>
  </si>
  <si>
    <t>2023年三公经费决算情况表</t>
  </si>
  <si>
    <t>项目</t>
  </si>
  <si>
    <t>决算数为预算数%</t>
  </si>
  <si>
    <t>因公出国（境）费</t>
  </si>
  <si>
    <t>公务接待费</t>
  </si>
  <si>
    <t>公务用车购置及运行费</t>
  </si>
  <si>
    <t>其中：公务用车购置费</t>
  </si>
  <si>
    <t xml:space="preserve">      公务用车运行费</t>
  </si>
  <si>
    <r>
      <rPr>
        <sz val="12"/>
        <rFont val="宋体"/>
        <charset val="134"/>
      </rPr>
      <t>注：①</t>
    </r>
    <r>
      <rPr>
        <sz val="12"/>
        <rFont val="Sylfaen"/>
        <charset val="134"/>
      </rPr>
      <t>2023</t>
    </r>
    <r>
      <rPr>
        <sz val="12"/>
        <rFont val="宋体"/>
        <charset val="134"/>
      </rPr>
      <t>年</t>
    </r>
    <r>
      <rPr>
        <sz val="12"/>
        <rFont val="Sylfaen"/>
        <charset val="134"/>
      </rPr>
      <t>“</t>
    </r>
    <r>
      <rPr>
        <sz val="12"/>
        <rFont val="宋体"/>
        <charset val="134"/>
      </rPr>
      <t>三公</t>
    </r>
    <r>
      <rPr>
        <sz val="12"/>
        <rFont val="Sylfaen"/>
        <charset val="134"/>
      </rPr>
      <t>”</t>
    </r>
    <r>
      <rPr>
        <sz val="12"/>
        <rFont val="宋体"/>
        <charset val="134"/>
      </rPr>
      <t>经费决算合计</t>
    </r>
    <r>
      <rPr>
        <sz val="12"/>
        <rFont val="Sylfaen"/>
        <charset val="134"/>
      </rPr>
      <t>19.03</t>
    </r>
    <r>
      <rPr>
        <sz val="12"/>
        <rFont val="宋体"/>
        <charset val="134"/>
      </rPr>
      <t>万元，完成预算的</t>
    </r>
    <r>
      <rPr>
        <sz val="12"/>
        <rFont val="Sylfaen"/>
        <charset val="134"/>
      </rPr>
      <t>43%</t>
    </r>
    <r>
      <rPr>
        <sz val="12"/>
        <rFont val="宋体"/>
        <charset val="134"/>
      </rPr>
      <t>。其中：因公出国（境）费决算数为</t>
    </r>
    <r>
      <rPr>
        <sz val="12"/>
        <rFont val="Sylfaen"/>
        <charset val="134"/>
      </rPr>
      <t>0</t>
    </r>
    <r>
      <rPr>
        <sz val="12"/>
        <rFont val="宋体"/>
        <charset val="134"/>
      </rPr>
      <t>万；公务接待费决算数为</t>
    </r>
    <r>
      <rPr>
        <sz val="12"/>
        <rFont val="Sylfaen"/>
        <charset val="134"/>
      </rPr>
      <t>14.05</t>
    </r>
    <r>
      <rPr>
        <sz val="12"/>
        <rFont val="宋体"/>
        <charset val="134"/>
      </rPr>
      <t>万元，完成预算的</t>
    </r>
    <r>
      <rPr>
        <sz val="12"/>
        <rFont val="Sylfaen"/>
        <charset val="134"/>
      </rPr>
      <t>70%</t>
    </r>
    <r>
      <rPr>
        <sz val="12"/>
        <rFont val="宋体"/>
        <charset val="134"/>
      </rPr>
      <t>；公务用车购置及运行费决算数为</t>
    </r>
    <r>
      <rPr>
        <sz val="12"/>
        <rFont val="Sylfaen"/>
        <charset val="134"/>
      </rPr>
      <t>4.98</t>
    </r>
    <r>
      <rPr>
        <sz val="12"/>
        <rFont val="宋体"/>
        <charset val="134"/>
      </rPr>
      <t>万元，完成预算的</t>
    </r>
    <r>
      <rPr>
        <sz val="12"/>
        <rFont val="Sylfaen"/>
        <charset val="134"/>
      </rPr>
      <t>34%</t>
    </r>
    <r>
      <rPr>
        <sz val="12"/>
        <rFont val="宋体"/>
        <charset val="134"/>
      </rPr>
      <t>。低于预算主要是因为接待和用车次数减少。</t>
    </r>
  </si>
  <si>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5</t>
    </r>
    <r>
      <rPr>
        <sz val="12"/>
        <rFont val="宋体"/>
        <charset val="134"/>
      </rPr>
      <t>辆；国内公务接待</t>
    </r>
    <r>
      <rPr>
        <sz val="12"/>
        <rFont val="Sylfaen"/>
        <charset val="134"/>
      </rPr>
      <t>2100</t>
    </r>
    <r>
      <rPr>
        <sz val="12"/>
        <rFont val="宋体"/>
        <charset val="134"/>
      </rPr>
      <t>批次，国内公务接待</t>
    </r>
    <r>
      <rPr>
        <sz val="12"/>
        <rFont val="Sylfaen"/>
        <charset val="134"/>
      </rPr>
      <t>2900</t>
    </r>
    <r>
      <rPr>
        <sz val="12"/>
        <rFont val="宋体"/>
        <charset val="134"/>
      </rPr>
      <t>人次。</t>
    </r>
  </si>
  <si>
    <t>序号</t>
  </si>
  <si>
    <t>备注：该表无数据</t>
  </si>
  <si>
    <t>关于建设镇2023年政府收支决算情况的说明</t>
  </si>
  <si>
    <t>一、一般公共预算收支决算总体情况</t>
  </si>
  <si>
    <t>本年收入执行数总计58035.9万元、支出执行数总计58035.9万元。与上年度相比，收入和支出执行数总计各减少2784.25万元。主要原因是：转移支付及体制收入减少。</t>
  </si>
  <si>
    <t>二、一般公共预算收入决算具体情况</t>
  </si>
  <si>
    <t>本年收入执行数合计44907.18万元，其中：一般性转移支付收入24748.7万元，转移支付收入20158.49万元。</t>
  </si>
  <si>
    <t>三、一般公共预算支出决算具体情况</t>
  </si>
  <si>
    <t>本年支出执行数合计43846.39万元。其中：一般公共服务支出3004.68万元,教育支出17.04万元,科学技术支出559.86万元,文化旅游体育与传媒支出250.75万元,社会保障和就业支出15227.97万元,卫生健康支出1376.83万元,节能环保支出6203.76万元,城乡社区支出2100.57万元,农林水支出10868.25万元,交通运输支出83.51万元，商业服务业等支出3124.63万元,住房保障支出968.92万元，粮油物资储备支出59.61万元。</t>
  </si>
  <si>
    <t>四、2023年预算绩效管理工作开展情况</t>
  </si>
  <si>
    <t>2023年建设镇申报专项资金项目绩效目标72个，涉及预算单位11个，金额48967万元（包含2022年底补填的11个目标，涉及225.38万元），实现绩效目标100%申报的要求。实施本乡镇绩效跟踪项目60个，涉及预算单位11个，金额48602万元。完成本乡镇绩效评价项目70个，涉及预算单位11个，金额39731万元。实施预算评审项目6个，预算资金566万元，核减资金117.63万元，核减率20.78%。</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</si>
</sst>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62">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b/>
      <sz val="10"/>
      <name val="华文中宋"/>
      <charset val="134"/>
    </font>
    <font>
      <b/>
      <sz val="10"/>
      <name val="Times New Roman"/>
      <charset val="134"/>
    </font>
    <font>
      <sz val="11"/>
      <name val="SimSun"/>
      <charset val="134"/>
    </font>
    <font>
      <sz val="22"/>
      <name val="华文中宋"/>
      <charset val="134"/>
    </font>
    <font>
      <b/>
      <sz val="12"/>
      <name val="黑体"/>
      <charset val="134"/>
    </font>
    <font>
      <sz val="12"/>
      <name val="仿宋_GB2312"/>
      <charset val="134"/>
    </font>
    <font>
      <sz val="9"/>
      <name val="阿里巴巴普惠体 M"/>
      <charset val="134"/>
    </font>
    <font>
      <sz val="12"/>
      <name val="Sylfaen"/>
      <charset val="134"/>
    </font>
    <font>
      <b/>
      <sz val="12"/>
      <name val="仿宋_GB2312"/>
      <charset val="134"/>
    </font>
    <font>
      <b/>
      <sz val="12"/>
      <name val="Sylfaen"/>
      <charset val="134"/>
    </font>
    <font>
      <sz val="12"/>
      <name val="宋体"/>
      <charset val="134"/>
    </font>
    <font>
      <b/>
      <sz val="19"/>
      <name val="华文中宋"/>
      <charset val="134"/>
    </font>
    <font>
      <sz val="12"/>
      <color indexed="8"/>
      <name val="宋体"/>
      <charset val="134"/>
    </font>
    <font>
      <sz val="11"/>
      <name val="仿宋"/>
      <charset val="134"/>
    </font>
    <font>
      <sz val="11"/>
      <name val="Sylfaen"/>
      <charset val="134"/>
    </font>
    <font>
      <b/>
      <sz val="22"/>
      <name val="SimSun"/>
      <charset val="134"/>
    </font>
    <font>
      <b/>
      <sz val="11"/>
      <name val="宋体"/>
      <charset val="134"/>
    </font>
    <font>
      <b/>
      <sz val="9"/>
      <name val="SimSun"/>
      <charset val="134"/>
    </font>
    <font>
      <b/>
      <sz val="9"/>
      <name val="宋体"/>
      <charset val="134"/>
    </font>
    <font>
      <sz val="9"/>
      <name val="宋体"/>
      <charset val="134"/>
    </font>
    <font>
      <sz val="11"/>
      <name val="宋体"/>
      <charset val="134"/>
    </font>
    <font>
      <b/>
      <sz val="9"/>
      <name val="阿里巴巴普惠体 M"/>
      <charset val="134"/>
    </font>
    <font>
      <b/>
      <sz val="11"/>
      <name val="Sylfaen"/>
      <charset val="134"/>
    </font>
    <font>
      <b/>
      <sz val="11"/>
      <name val="仿宋"/>
      <charset val="134"/>
    </font>
    <font>
      <sz val="9"/>
      <name val="仿宋"/>
      <charset val="134"/>
    </font>
    <font>
      <sz val="12"/>
      <name val="华文仿宋"/>
      <charset val="134"/>
    </font>
    <font>
      <sz val="19"/>
      <name val="华文中宋"/>
      <charset val="134"/>
    </font>
    <font>
      <b/>
      <sz val="10"/>
      <name val="黑体"/>
      <charset val="134"/>
    </font>
    <font>
      <b/>
      <sz val="22"/>
      <name val="华文中宋"/>
      <charset val="134"/>
    </font>
    <font>
      <sz val="13"/>
      <name val="华文中宋"/>
      <charset val="134"/>
    </font>
    <font>
      <b/>
      <sz val="13"/>
      <name val="华文细黑"/>
      <charset val="134"/>
    </font>
    <font>
      <sz val="11"/>
      <color rgb="FFFA7D00"/>
      <name val="宋体"/>
      <charset val="0"/>
      <scheme val="minor"/>
    </font>
    <font>
      <sz val="11"/>
      <color theme="1"/>
      <name val="宋体"/>
      <charset val="0"/>
      <scheme val="minor"/>
    </font>
    <font>
      <b/>
      <sz val="11"/>
      <color theme="3"/>
      <name val="宋体"/>
      <charset val="134"/>
      <scheme val="minor"/>
    </font>
    <font>
      <sz val="11"/>
      <color theme="1"/>
      <name val="宋体"/>
      <charset val="134"/>
      <scheme val="minor"/>
    </font>
    <font>
      <sz val="11"/>
      <color theme="0"/>
      <name val="宋体"/>
      <charset val="0"/>
      <scheme val="minor"/>
    </font>
    <font>
      <b/>
      <sz val="18"/>
      <color theme="3"/>
      <name val="宋体"/>
      <charset val="134"/>
      <scheme val="minor"/>
    </font>
    <font>
      <u/>
      <sz val="11"/>
      <color rgb="FF800080"/>
      <name val="宋体"/>
      <charset val="0"/>
      <scheme val="minor"/>
    </font>
    <font>
      <b/>
      <sz val="13"/>
      <color theme="3"/>
      <name val="宋体"/>
      <charset val="134"/>
      <scheme val="minor"/>
    </font>
    <font>
      <i/>
      <sz val="11"/>
      <color rgb="FF7F7F7F"/>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u/>
      <sz val="11"/>
      <color rgb="FF0000FF"/>
      <name val="宋体"/>
      <charset val="0"/>
      <scheme val="minor"/>
    </font>
    <font>
      <sz val="11"/>
      <color rgb="FF9C0006"/>
      <name val="宋体"/>
      <charset val="0"/>
      <scheme val="minor"/>
    </font>
    <font>
      <sz val="11"/>
      <color rgb="FF9C6500"/>
      <name val="宋体"/>
      <charset val="0"/>
      <scheme val="minor"/>
    </font>
    <font>
      <sz val="11"/>
      <color rgb="FFFF0000"/>
      <name val="宋体"/>
      <charset val="0"/>
      <scheme val="minor"/>
    </font>
    <font>
      <b/>
      <sz val="15"/>
      <color theme="3"/>
      <name val="宋体"/>
      <charset val="134"/>
      <scheme val="minor"/>
    </font>
    <font>
      <sz val="11"/>
      <color rgb="FF006100"/>
      <name val="宋体"/>
      <charset val="0"/>
      <scheme val="minor"/>
    </font>
    <font>
      <b/>
      <sz val="11"/>
      <color rgb="FFFA7D00"/>
      <name val="宋体"/>
      <charset val="0"/>
      <scheme val="minor"/>
    </font>
    <font>
      <sz val="11"/>
      <color rgb="FF3F3F76"/>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rgb="FFFFFFCC"/>
        <bgColor indexed="64"/>
      </patternFill>
    </fill>
    <fill>
      <patternFill patternType="solid">
        <fgColor theme="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4" tint="0.399975585192419"/>
        <bgColor indexed="64"/>
      </patternFill>
    </fill>
    <fill>
      <patternFill patternType="solid">
        <fgColor theme="7"/>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theme="4"/>
        <bgColor indexed="64"/>
      </patternFill>
    </fill>
    <fill>
      <patternFill patternType="solid">
        <fgColor theme="6"/>
        <bgColor indexed="64"/>
      </patternFill>
    </fill>
    <fill>
      <patternFill patternType="solid">
        <fgColor theme="8" tint="0.399975585192419"/>
        <bgColor indexed="64"/>
      </patternFill>
    </fill>
    <fill>
      <patternFill patternType="solid">
        <fgColor rgb="FFC6EFCE"/>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rgb="FF000000"/>
      </top>
      <bottom style="thin">
        <color auto="true"/>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46" fillId="15" borderId="0" applyNumberFormat="false" applyBorder="false" applyAlignment="false" applyProtection="false">
      <alignment vertical="center"/>
    </xf>
    <xf numFmtId="0" fontId="43" fillId="31" borderId="0" applyNumberFormat="false" applyBorder="false" applyAlignment="false" applyProtection="false">
      <alignment vertical="center"/>
    </xf>
    <xf numFmtId="0" fontId="46" fillId="20" borderId="0" applyNumberFormat="false" applyBorder="false" applyAlignment="false" applyProtection="false">
      <alignment vertical="center"/>
    </xf>
    <xf numFmtId="0" fontId="61" fillId="30" borderId="14" applyNumberFormat="false" applyAlignment="false" applyProtection="false">
      <alignment vertical="center"/>
    </xf>
    <xf numFmtId="0" fontId="43" fillId="28" borderId="0" applyNumberFormat="false" applyBorder="false" applyAlignment="false" applyProtection="false">
      <alignment vertical="center"/>
    </xf>
    <xf numFmtId="0" fontId="43" fillId="3" borderId="0" applyNumberFormat="false" applyBorder="false" applyAlignment="false" applyProtection="false">
      <alignment vertical="center"/>
    </xf>
    <xf numFmtId="44" fontId="45" fillId="0" borderId="0" applyFont="false" applyFill="false" applyBorder="false" applyAlignment="false" applyProtection="false">
      <alignment vertical="center"/>
    </xf>
    <xf numFmtId="0" fontId="46" fillId="25" borderId="0" applyNumberFormat="false" applyBorder="false" applyAlignment="false" applyProtection="false">
      <alignment vertical="center"/>
    </xf>
    <xf numFmtId="9" fontId="45" fillId="0" borderId="0" applyFont="false" applyFill="false" applyBorder="false" applyAlignment="false" applyProtection="false">
      <alignment vertical="center"/>
    </xf>
    <xf numFmtId="0" fontId="46" fillId="23" borderId="0" applyNumberFormat="false" applyBorder="false" applyAlignment="false" applyProtection="false">
      <alignment vertical="center"/>
    </xf>
    <xf numFmtId="0" fontId="46" fillId="26" borderId="0" applyNumberFormat="false" applyBorder="false" applyAlignment="false" applyProtection="false">
      <alignment vertical="center"/>
    </xf>
    <xf numFmtId="0" fontId="46" fillId="18" borderId="0" applyNumberFormat="false" applyBorder="false" applyAlignment="false" applyProtection="false">
      <alignment vertical="center"/>
    </xf>
    <xf numFmtId="0" fontId="46" fillId="19" borderId="0" applyNumberFormat="false" applyBorder="false" applyAlignment="false" applyProtection="false">
      <alignment vertical="center"/>
    </xf>
    <xf numFmtId="0" fontId="46" fillId="10" borderId="0" applyNumberFormat="false" applyBorder="false" applyAlignment="false" applyProtection="false">
      <alignment vertical="center"/>
    </xf>
    <xf numFmtId="0" fontId="60" fillId="16" borderId="14" applyNumberFormat="false" applyAlignment="false" applyProtection="false">
      <alignment vertical="center"/>
    </xf>
    <xf numFmtId="0" fontId="46" fillId="24" borderId="0" applyNumberFormat="false" applyBorder="false" applyAlignment="false" applyProtection="false">
      <alignment vertical="center"/>
    </xf>
    <xf numFmtId="0" fontId="56" fillId="22" borderId="0" applyNumberFormat="false" applyBorder="false" applyAlignment="false" applyProtection="false">
      <alignment vertical="center"/>
    </xf>
    <xf numFmtId="0" fontId="43" fillId="12" borderId="0" applyNumberFormat="false" applyBorder="false" applyAlignment="false" applyProtection="false">
      <alignment vertical="center"/>
    </xf>
    <xf numFmtId="0" fontId="59" fillId="27" borderId="0" applyNumberFormat="false" applyBorder="false" applyAlignment="false" applyProtection="false">
      <alignment vertical="center"/>
    </xf>
    <xf numFmtId="0" fontId="43" fillId="32" borderId="0" applyNumberFormat="false" applyBorder="false" applyAlignment="false" applyProtection="false">
      <alignment vertical="center"/>
    </xf>
    <xf numFmtId="0" fontId="53" fillId="0" borderId="13" applyNumberFormat="false" applyFill="false" applyAlignment="false" applyProtection="false">
      <alignment vertical="center"/>
    </xf>
    <xf numFmtId="0" fontId="55" fillId="21" borderId="0" applyNumberFormat="false" applyBorder="false" applyAlignment="false" applyProtection="false">
      <alignment vertical="center"/>
    </xf>
    <xf numFmtId="0" fontId="52" fillId="17" borderId="12" applyNumberFormat="false" applyAlignment="false" applyProtection="false">
      <alignment vertical="center"/>
    </xf>
    <xf numFmtId="0" fontId="51" fillId="16" borderId="11" applyNumberFormat="false" applyAlignment="false" applyProtection="false">
      <alignment vertical="center"/>
    </xf>
    <xf numFmtId="0" fontId="58" fillId="0" borderId="10" applyNumberFormat="false" applyFill="false" applyAlignment="false" applyProtection="false">
      <alignment vertical="center"/>
    </xf>
    <xf numFmtId="0" fontId="50" fillId="0" borderId="0" applyNumberFormat="false" applyFill="false" applyBorder="false" applyAlignment="false" applyProtection="false">
      <alignment vertical="center"/>
    </xf>
    <xf numFmtId="0" fontId="43" fillId="13" borderId="0" applyNumberFormat="false" applyBorder="false" applyAlignment="false" applyProtection="false">
      <alignment vertical="center"/>
    </xf>
    <xf numFmtId="0" fontId="44" fillId="0" borderId="0" applyNumberFormat="false" applyFill="false" applyBorder="false" applyAlignment="false" applyProtection="false">
      <alignment vertical="center"/>
    </xf>
    <xf numFmtId="42" fontId="45" fillId="0" borderId="0" applyFont="false" applyFill="false" applyBorder="false" applyAlignment="false" applyProtection="false">
      <alignment vertical="center"/>
    </xf>
    <xf numFmtId="0" fontId="43" fillId="11" borderId="0" applyNumberFormat="false" applyBorder="false" applyAlignment="false" applyProtection="false">
      <alignment vertical="center"/>
    </xf>
    <xf numFmtId="43" fontId="45" fillId="0" borderId="0" applyFont="false" applyFill="false" applyBorder="false" applyAlignment="false" applyProtection="false">
      <alignment vertical="center"/>
    </xf>
    <xf numFmtId="0" fontId="48" fillId="0" borderId="0" applyNumberFormat="false" applyFill="false" applyBorder="false" applyAlignment="false" applyProtection="false">
      <alignment vertical="center"/>
    </xf>
    <xf numFmtId="0" fontId="47" fillId="0" borderId="0" applyNumberFormat="false" applyFill="false" applyBorder="false" applyAlignment="false" applyProtection="false">
      <alignment vertical="center"/>
    </xf>
    <xf numFmtId="0" fontId="43" fillId="8" borderId="0" applyNumberFormat="false" applyBorder="false" applyAlignment="false" applyProtection="false">
      <alignment vertical="center"/>
    </xf>
    <xf numFmtId="0" fontId="57" fillId="0" borderId="0" applyNumberFormat="false" applyFill="false" applyBorder="false" applyAlignment="false" applyProtection="false">
      <alignment vertical="center"/>
    </xf>
    <xf numFmtId="0" fontId="46" fillId="29" borderId="0" applyNumberFormat="false" applyBorder="false" applyAlignment="false" applyProtection="false">
      <alignment vertical="center"/>
    </xf>
    <xf numFmtId="0" fontId="45" fillId="5" borderId="9" applyNumberFormat="false" applyFont="false" applyAlignment="false" applyProtection="false">
      <alignment vertical="center"/>
    </xf>
    <xf numFmtId="0" fontId="43" fillId="7" borderId="0" applyNumberFormat="false" applyBorder="false" applyAlignment="false" applyProtection="false">
      <alignment vertical="center"/>
    </xf>
    <xf numFmtId="0" fontId="46" fillId="4" borderId="0" applyNumberFormat="false" applyBorder="false" applyAlignment="false" applyProtection="false">
      <alignment vertical="center"/>
    </xf>
    <xf numFmtId="0" fontId="43" fillId="9" borderId="0" applyNumberFormat="false" applyBorder="false" applyAlignment="false" applyProtection="false">
      <alignment vertical="center"/>
    </xf>
    <xf numFmtId="0" fontId="54" fillId="0" borderId="0" applyNumberFormat="false" applyFill="false" applyBorder="false" applyAlignment="false" applyProtection="false">
      <alignment vertical="center"/>
    </xf>
    <xf numFmtId="41" fontId="45" fillId="0" borderId="0" applyFont="false" applyFill="false" applyBorder="false" applyAlignment="false" applyProtection="false">
      <alignment vertical="center"/>
    </xf>
    <xf numFmtId="0" fontId="49" fillId="0" borderId="10" applyNumberFormat="false" applyFill="false" applyAlignment="false" applyProtection="false">
      <alignment vertical="center"/>
    </xf>
    <xf numFmtId="0" fontId="43" fillId="14" borderId="0" applyNumberFormat="false" applyBorder="false" applyAlignment="false" applyProtection="false">
      <alignment vertical="center"/>
    </xf>
    <xf numFmtId="0" fontId="44" fillId="0" borderId="8" applyNumberFormat="false" applyFill="false" applyAlignment="false" applyProtection="false">
      <alignment vertical="center"/>
    </xf>
    <xf numFmtId="0" fontId="46" fillId="6" borderId="0" applyNumberFormat="false" applyBorder="false" applyAlignment="false" applyProtection="false">
      <alignment vertical="center"/>
    </xf>
    <xf numFmtId="0" fontId="43" fillId="2" borderId="0" applyNumberFormat="false" applyBorder="false" applyAlignment="false" applyProtection="false">
      <alignment vertical="center"/>
    </xf>
    <xf numFmtId="0" fontId="42" fillId="0" borderId="7" applyNumberFormat="false" applyFill="false" applyAlignment="false" applyProtection="false">
      <alignment vertical="center"/>
    </xf>
  </cellStyleXfs>
  <cellXfs count="103">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2" fillId="0" borderId="1" xfId="0" applyFont="true" applyBorder="true" applyAlignment="true">
      <alignment vertical="center" wrapText="true"/>
    </xf>
    <xf numFmtId="0" fontId="11" fillId="0" borderId="1" xfId="0" applyFont="true" applyBorder="true" applyAlignment="true">
      <alignment vertical="center" wrapText="true"/>
    </xf>
    <xf numFmtId="4" fontId="12" fillId="0" borderId="1" xfId="0" applyNumberFormat="true" applyFont="true" applyBorder="true" applyAlignment="true">
      <alignment horizontal="right" vertical="center"/>
    </xf>
    <xf numFmtId="0" fontId="13" fillId="0" borderId="2" xfId="0" applyFont="true" applyBorder="true" applyAlignment="true">
      <alignment horizontal="left" vertical="center" wrapText="true"/>
    </xf>
    <xf numFmtId="0" fontId="13" fillId="0" borderId="3" xfId="0" applyFont="true" applyBorder="true" applyAlignment="true">
      <alignment horizontal="left" vertical="center" wrapText="true"/>
    </xf>
    <xf numFmtId="0" fontId="13" fillId="0" borderId="4" xfId="0" applyFont="true" applyBorder="true" applyAlignment="true">
      <alignment horizontal="left" vertical="center" wrapText="true"/>
    </xf>
    <xf numFmtId="0" fontId="2" fillId="0" borderId="0" xfId="0" applyFont="true" applyBorder="true" applyAlignment="true">
      <alignment vertical="center" wrapText="true"/>
    </xf>
    <xf numFmtId="0" fontId="14" fillId="0" borderId="0" xfId="0" applyFont="true" applyBorder="true" applyAlignment="true">
      <alignment horizontal="center" vertical="center" wrapText="true"/>
    </xf>
    <xf numFmtId="0" fontId="5" fillId="0" borderId="0" xfId="0" applyFont="true" applyBorder="true" applyAlignment="true">
      <alignment horizontal="right" vertical="center" wrapText="true"/>
    </xf>
    <xf numFmtId="0" fontId="15" fillId="0" borderId="1" xfId="0" applyFont="true" applyBorder="true" applyAlignment="true">
      <alignment horizontal="center" vertical="center" wrapText="true"/>
    </xf>
    <xf numFmtId="0" fontId="16" fillId="0" borderId="1" xfId="0" applyFont="true" applyBorder="true" applyAlignment="true">
      <alignment vertical="center" wrapText="true"/>
    </xf>
    <xf numFmtId="4" fontId="17" fillId="0" borderId="1" xfId="0" applyNumberFormat="true" applyFont="true" applyBorder="true" applyAlignment="true">
      <alignment horizontal="right" vertical="center" wrapText="true"/>
    </xf>
    <xf numFmtId="4" fontId="18" fillId="0" borderId="1" xfId="0" applyNumberFormat="true" applyFont="true" applyBorder="true" applyAlignment="true">
      <alignment horizontal="right" vertical="center" wrapText="true"/>
    </xf>
    <xf numFmtId="4" fontId="18" fillId="0" borderId="1" xfId="0" applyNumberFormat="true" applyFont="true" applyBorder="true" applyAlignment="true">
      <alignment horizontal="center" vertical="center" wrapText="true"/>
    </xf>
    <xf numFmtId="9" fontId="18" fillId="0" borderId="1" xfId="9" applyFont="true" applyBorder="true" applyAlignment="true">
      <alignment horizontal="center" vertical="center" wrapText="true"/>
    </xf>
    <xf numFmtId="4" fontId="2" fillId="0" borderId="1" xfId="0" applyNumberFormat="true" applyFont="true" applyBorder="true" applyAlignment="true">
      <alignment vertical="center" wrapText="true"/>
    </xf>
    <xf numFmtId="0" fontId="19" fillId="0" borderId="1" xfId="0" applyFont="true" applyBorder="true" applyAlignment="true">
      <alignment vertical="center" wrapText="true"/>
    </xf>
    <xf numFmtId="4" fontId="20" fillId="0" borderId="1" xfId="0" applyNumberFormat="true" applyFont="true" applyBorder="true" applyAlignment="true">
      <alignment horizontal="right" vertical="center" wrapText="true"/>
    </xf>
    <xf numFmtId="9" fontId="20" fillId="0" borderId="1" xfId="9" applyFont="true" applyBorder="true" applyAlignment="true">
      <alignment horizontal="center" vertical="center" wrapText="true"/>
    </xf>
    <xf numFmtId="0" fontId="21" fillId="0" borderId="0" xfId="0" applyFont="true" applyBorder="true" applyAlignment="true">
      <alignment vertical="center" wrapText="true"/>
    </xf>
    <xf numFmtId="0" fontId="18" fillId="0" borderId="0" xfId="0" applyFont="true" applyBorder="true" applyAlignment="true">
      <alignment vertical="center" wrapText="true"/>
    </xf>
    <xf numFmtId="0" fontId="22" fillId="0" borderId="0" xfId="0" applyFont="true" applyBorder="true" applyAlignment="true">
      <alignment horizontal="center" vertical="center" wrapText="true"/>
    </xf>
    <xf numFmtId="4" fontId="23" fillId="0" borderId="5" xfId="0" applyNumberFormat="true" applyFont="true" applyFill="true" applyBorder="true" applyAlignment="true">
      <alignment horizontal="center" vertical="center"/>
    </xf>
    <xf numFmtId="4" fontId="21" fillId="0" borderId="1" xfId="0" applyNumberFormat="true" applyFont="true" applyBorder="true" applyAlignment="true">
      <alignment horizontal="center" vertical="center" wrapText="true"/>
    </xf>
    <xf numFmtId="9" fontId="4" fillId="0" borderId="1" xfId="9" applyFont="true" applyBorder="true" applyAlignment="true">
      <alignment horizontal="center" vertical="center" wrapText="true"/>
    </xf>
    <xf numFmtId="0" fontId="4" fillId="0" borderId="1" xfId="0" applyFont="true" applyBorder="true" applyAlignment="true">
      <alignment vertical="center" wrapText="true"/>
    </xf>
    <xf numFmtId="0" fontId="5"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13" fillId="0" borderId="0" xfId="0" applyFont="true" applyBorder="true" applyAlignment="true">
      <alignment vertical="center" wrapText="true"/>
    </xf>
    <xf numFmtId="0" fontId="24" fillId="0" borderId="1" xfId="0" applyFont="true" applyBorder="true" applyAlignment="true">
      <alignment vertical="center" wrapText="true"/>
    </xf>
    <xf numFmtId="0" fontId="13" fillId="0" borderId="1" xfId="0" applyFont="true" applyBorder="true" applyAlignment="true">
      <alignment vertical="center" wrapText="true"/>
    </xf>
    <xf numFmtId="0" fontId="25" fillId="0" borderId="0" xfId="0" applyFont="true" applyBorder="true" applyAlignment="true">
      <alignment vertical="center" wrapText="true"/>
    </xf>
    <xf numFmtId="0" fontId="26" fillId="0" borderId="0" xfId="0" applyFont="true" applyBorder="true" applyAlignment="true">
      <alignment horizontal="center" vertical="center" wrapText="true"/>
    </xf>
    <xf numFmtId="0" fontId="20" fillId="0" borderId="1" xfId="0" applyFont="true" applyBorder="true" applyAlignment="true">
      <alignment vertical="center" wrapText="true"/>
    </xf>
    <xf numFmtId="0" fontId="18" fillId="0" borderId="1" xfId="0" applyFont="true" applyBorder="true" applyAlignment="true">
      <alignment vertical="center" wrapText="true"/>
    </xf>
    <xf numFmtId="0" fontId="27" fillId="0" borderId="1" xfId="0" applyFont="true" applyBorder="true" applyAlignment="true">
      <alignment horizontal="center" vertical="center" wrapText="true"/>
    </xf>
    <xf numFmtId="0" fontId="28" fillId="0" borderId="1" xfId="0" applyFont="true" applyFill="true" applyBorder="true" applyAlignment="true">
      <alignment horizontal="left" vertical="center" wrapText="true"/>
    </xf>
    <xf numFmtId="4" fontId="28" fillId="0" borderId="1" xfId="0" applyNumberFormat="true" applyFont="true" applyFill="true" applyBorder="true" applyAlignment="true">
      <alignment horizontal="center" vertical="center" wrapText="true"/>
    </xf>
    <xf numFmtId="0" fontId="2" fillId="0" borderId="1" xfId="0" applyFont="true" applyFill="true" applyBorder="true" applyAlignment="true">
      <alignment horizontal="left" vertical="center" wrapText="true"/>
    </xf>
    <xf numFmtId="4" fontId="2" fillId="0" borderId="1" xfId="0" applyNumberFormat="true" applyFont="true" applyFill="true" applyBorder="true" applyAlignment="true">
      <alignment horizontal="center" vertical="center" wrapText="true"/>
    </xf>
    <xf numFmtId="0" fontId="29" fillId="0" borderId="1" xfId="0" applyFont="true" applyBorder="true" applyAlignment="true">
      <alignment vertical="center" wrapText="true"/>
    </xf>
    <xf numFmtId="4" fontId="29" fillId="0" borderId="1" xfId="0" applyNumberFormat="true" applyFont="true" applyBorder="true" applyAlignment="true">
      <alignment horizontal="right" vertical="center" wrapText="true"/>
    </xf>
    <xf numFmtId="0" fontId="30" fillId="0" borderId="1" xfId="0" applyFont="true" applyBorder="true" applyAlignment="true">
      <alignment vertical="center" wrapText="true"/>
    </xf>
    <xf numFmtId="0" fontId="27" fillId="0" borderId="1" xfId="0" applyFont="true" applyBorder="true" applyAlignment="true">
      <alignment vertical="center" wrapText="true"/>
    </xf>
    <xf numFmtId="4" fontId="31" fillId="0" borderId="1" xfId="0" applyNumberFormat="true" applyFont="true" applyBorder="true" applyAlignment="true">
      <alignment horizontal="center" vertical="center" wrapText="true"/>
    </xf>
    <xf numFmtId="0" fontId="30" fillId="0" borderId="6" xfId="0" applyFont="true" applyBorder="true" applyAlignment="true">
      <alignment horizontal="center" vertical="center" wrapText="true"/>
    </xf>
    <xf numFmtId="0" fontId="27" fillId="0" borderId="6" xfId="0" applyFont="true" applyBorder="true" applyAlignment="true">
      <alignment horizontal="left" vertical="center" wrapText="true"/>
    </xf>
    <xf numFmtId="4" fontId="28" fillId="0" borderId="6" xfId="0" applyNumberFormat="true" applyFont="true" applyFill="true" applyBorder="true" applyAlignment="true">
      <alignment horizontal="center" vertical="center" wrapText="true"/>
    </xf>
    <xf numFmtId="0" fontId="32" fillId="0" borderId="5" xfId="0" applyFont="true" applyBorder="true" applyAlignment="true">
      <alignment horizontal="center" vertical="center" wrapText="true"/>
    </xf>
    <xf numFmtId="0" fontId="32" fillId="0" borderId="5" xfId="0" applyFont="true" applyBorder="true" applyAlignment="true">
      <alignment horizontal="left" vertical="center" wrapText="true"/>
    </xf>
    <xf numFmtId="4" fontId="32" fillId="0" borderId="5" xfId="0" applyNumberFormat="true" applyFont="true" applyBorder="true" applyAlignment="true">
      <alignment horizontal="center" vertical="center" wrapText="true"/>
    </xf>
    <xf numFmtId="9" fontId="29" fillId="0" borderId="1" xfId="9" applyFont="true" applyBorder="true" applyAlignment="true">
      <alignment horizontal="center" vertical="center" wrapText="true"/>
    </xf>
    <xf numFmtId="4" fontId="29" fillId="0" borderId="1" xfId="0" applyNumberFormat="true" applyFont="true" applyBorder="true" applyAlignment="true">
      <alignment horizontal="center" vertical="center" wrapText="true"/>
    </xf>
    <xf numFmtId="9" fontId="29" fillId="0" borderId="1" xfId="9" applyNumberFormat="true" applyFont="true" applyBorder="true" applyAlignment="true">
      <alignment horizontal="center" vertical="center" wrapText="true"/>
    </xf>
    <xf numFmtId="4" fontId="30" fillId="0" borderId="1" xfId="0" applyNumberFormat="true" applyFont="true" applyBorder="true" applyAlignment="true">
      <alignment horizontal="center" vertical="center" wrapText="true"/>
    </xf>
    <xf numFmtId="9" fontId="29" fillId="0" borderId="6" xfId="9" applyFont="true" applyBorder="true" applyAlignment="true">
      <alignment horizontal="center" vertical="center" wrapText="true"/>
    </xf>
    <xf numFmtId="9" fontId="29" fillId="0" borderId="5" xfId="9" applyFont="true" applyBorder="true" applyAlignment="true">
      <alignment horizontal="center" vertical="center" wrapText="true"/>
    </xf>
    <xf numFmtId="0" fontId="25" fillId="0" borderId="1" xfId="0" applyFont="true" applyBorder="true" applyAlignment="true">
      <alignment vertical="center" wrapText="true"/>
    </xf>
    <xf numFmtId="4" fontId="25" fillId="0" borderId="1" xfId="0" applyNumberFormat="true" applyFont="true" applyBorder="true" applyAlignment="true">
      <alignment horizontal="right" vertical="center" wrapText="true"/>
    </xf>
    <xf numFmtId="4" fontId="25" fillId="0" borderId="1" xfId="0" applyNumberFormat="true" applyFont="true" applyBorder="true" applyAlignment="true">
      <alignment vertical="center" wrapText="true"/>
    </xf>
    <xf numFmtId="0" fontId="33" fillId="0" borderId="1" xfId="0" applyFont="true" applyBorder="true" applyAlignment="true">
      <alignment vertical="center" wrapText="true"/>
    </xf>
    <xf numFmtId="4" fontId="33" fillId="0" borderId="1" xfId="0" applyNumberFormat="true" applyFont="true" applyBorder="true" applyAlignment="true">
      <alignment horizontal="right" vertical="center" wrapText="true"/>
    </xf>
    <xf numFmtId="9" fontId="25" fillId="0" borderId="1" xfId="9" applyFont="true" applyBorder="true" applyAlignment="true">
      <alignment horizontal="center" vertical="center" wrapText="true"/>
    </xf>
    <xf numFmtId="4" fontId="25" fillId="0" borderId="1" xfId="0" applyNumberFormat="true" applyFont="true" applyBorder="true" applyAlignment="true">
      <alignment horizontal="center" vertical="center" wrapText="true"/>
    </xf>
    <xf numFmtId="9" fontId="33" fillId="0" borderId="1" xfId="9" applyFont="true" applyBorder="true" applyAlignment="true">
      <alignment horizontal="right" vertical="center" wrapText="true"/>
    </xf>
    <xf numFmtId="9" fontId="33" fillId="0" borderId="1" xfId="9" applyFont="true" applyBorder="true" applyAlignment="true">
      <alignment horizontal="center" vertical="center" wrapText="true"/>
    </xf>
    <xf numFmtId="0" fontId="0" fillId="0" borderId="6" xfId="0" applyFont="true" applyBorder="true">
      <alignment vertical="center"/>
    </xf>
    <xf numFmtId="0" fontId="9" fillId="0" borderId="0" xfId="0" applyFont="true" applyBorder="true" applyAlignment="true">
      <alignment vertical="center" wrapText="true"/>
    </xf>
    <xf numFmtId="0" fontId="34" fillId="0" borderId="1" xfId="0" applyFont="true" applyBorder="true" applyAlignment="true">
      <alignment vertical="center" wrapText="true"/>
    </xf>
    <xf numFmtId="0" fontId="35" fillId="0" borderId="1" xfId="0" applyFont="true" applyBorder="true" applyAlignment="true">
      <alignment vertical="center" wrapText="true"/>
    </xf>
    <xf numFmtId="0" fontId="36" fillId="0" borderId="0" xfId="0" applyFont="true" applyBorder="true" applyAlignment="true">
      <alignment vertical="center" wrapText="true"/>
    </xf>
    <xf numFmtId="0" fontId="0" fillId="0" borderId="0" xfId="0" applyFont="true" applyAlignment="true">
      <alignment horizontal="center" vertical="center"/>
    </xf>
    <xf numFmtId="0" fontId="37" fillId="0" borderId="0" xfId="0" applyFont="true" applyBorder="true" applyAlignment="true">
      <alignment horizontal="center" vertical="center" wrapText="true"/>
    </xf>
    <xf numFmtId="0" fontId="7" fillId="0" borderId="0" xfId="0" applyFont="true" applyBorder="true" applyAlignment="true">
      <alignment horizontal="center" vertical="center" wrapText="true"/>
    </xf>
    <xf numFmtId="0" fontId="38" fillId="0" borderId="1" xfId="0" applyFont="true" applyBorder="true" applyAlignment="true">
      <alignment horizontal="center" vertical="center" wrapText="true"/>
    </xf>
    <xf numFmtId="0" fontId="29" fillId="0" borderId="1" xfId="0" applyFont="true" applyBorder="true" applyAlignment="true">
      <alignment horizontal="left" vertical="center" wrapText="true"/>
    </xf>
    <xf numFmtId="0" fontId="30" fillId="0" borderId="1" xfId="0" applyFont="true" applyBorder="true" applyAlignment="true">
      <alignment horizontal="left" vertical="center" wrapText="true"/>
    </xf>
    <xf numFmtId="4" fontId="29" fillId="0" borderId="1" xfId="0" applyNumberFormat="true" applyFont="true" applyFill="true" applyBorder="true" applyAlignment="true">
      <alignment horizontal="center" vertical="center" wrapText="true"/>
    </xf>
    <xf numFmtId="4" fontId="30" fillId="0" borderId="1" xfId="0" applyNumberFormat="true" applyFont="true" applyFill="true" applyBorder="true" applyAlignment="true">
      <alignment horizontal="center" vertical="center" wrapText="true"/>
    </xf>
    <xf numFmtId="0" fontId="30" fillId="0" borderId="1" xfId="0" applyFont="true" applyBorder="true" applyAlignment="true">
      <alignment horizontal="center" vertical="center" wrapText="true"/>
    </xf>
    <xf numFmtId="4" fontId="32" fillId="0" borderId="2" xfId="0" applyNumberFormat="true" applyFont="true" applyBorder="true" applyAlignment="true">
      <alignment horizontal="center" vertical="center" wrapText="true"/>
    </xf>
    <xf numFmtId="0" fontId="29" fillId="0" borderId="1" xfId="0" applyFont="true" applyBorder="true" applyAlignment="true">
      <alignment horizontal="center" vertical="center" wrapText="true"/>
    </xf>
    <xf numFmtId="176" fontId="29" fillId="0" borderId="1" xfId="0" applyNumberFormat="true" applyFont="true" applyBorder="true" applyAlignment="true">
      <alignment horizontal="center" vertical="center" wrapText="true"/>
    </xf>
    <xf numFmtId="176" fontId="0" fillId="0" borderId="0" xfId="0" applyNumberFormat="true" applyFont="true">
      <alignment vertical="center"/>
    </xf>
    <xf numFmtId="0" fontId="25" fillId="0" borderId="1" xfId="0" applyFont="true" applyBorder="true" applyAlignment="true">
      <alignment horizontal="center" vertical="center" wrapText="true"/>
    </xf>
    <xf numFmtId="4" fontId="33" fillId="0" borderId="1" xfId="0" applyNumberFormat="true" applyFont="true" applyBorder="true" applyAlignment="true">
      <alignment horizontal="center" vertical="center" wrapText="true"/>
    </xf>
    <xf numFmtId="0" fontId="39" fillId="0" borderId="0" xfId="0" applyFont="true" applyBorder="true" applyAlignment="true">
      <alignment horizontal="center" vertical="center" wrapText="true"/>
    </xf>
    <xf numFmtId="0" fontId="40" fillId="0" borderId="0" xfId="0" applyFont="true" applyBorder="true" applyAlignment="true">
      <alignment vertical="center" wrapText="true"/>
    </xf>
    <xf numFmtId="0" fontId="41" fillId="0" borderId="0" xfId="0" applyFont="true" applyBorder="true" applyAlignment="true">
      <alignment horizontal="left" vertical="center" wrapText="true"/>
    </xf>
    <xf numFmtId="0" fontId="40"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tabSelected="1" topLeftCell="B1" workbookViewId="0">
      <selection activeCell="G7" sqref="G7"/>
    </sheetView>
  </sheetViews>
  <sheetFormatPr defaultColWidth="10" defaultRowHeight="13.5" outlineLevelCol="4"/>
  <cols>
    <col min="1" max="1" width="16.2833333333333" customWidth="true"/>
    <col min="2" max="2" width="7.73333333333333" customWidth="true"/>
    <col min="3" max="3" width="5.425" customWidth="true"/>
    <col min="4" max="4" width="55.2333333333333" customWidth="true"/>
    <col min="5" max="6" width="9.76666666666667" customWidth="true"/>
  </cols>
  <sheetData>
    <row r="1" ht="69.3" customHeight="true" spans="1:4">
      <c r="A1" s="19"/>
      <c r="B1" s="99" t="s">
        <v>0</v>
      </c>
      <c r="C1" s="99"/>
      <c r="D1" s="99"/>
    </row>
    <row r="2" ht="36.9" customHeight="true" spans="2:5">
      <c r="B2" s="100" t="s">
        <v>1</v>
      </c>
      <c r="C2" s="100"/>
      <c r="D2" s="100" t="s">
        <v>2</v>
      </c>
      <c r="E2" s="100"/>
    </row>
    <row r="3" ht="33.9" customHeight="true" spans="2:4">
      <c r="B3" s="101">
        <v>1.1</v>
      </c>
      <c r="C3" s="102" t="s">
        <v>3</v>
      </c>
      <c r="D3" s="102"/>
    </row>
    <row r="4" ht="33.9" customHeight="true" spans="2:4">
      <c r="B4" s="101">
        <v>1.2</v>
      </c>
      <c r="C4" s="102" t="s">
        <v>4</v>
      </c>
      <c r="D4" s="102"/>
    </row>
    <row r="5" ht="33.9" customHeight="true" spans="2:4">
      <c r="B5" s="101">
        <v>1.3</v>
      </c>
      <c r="C5" s="102" t="s">
        <v>5</v>
      </c>
      <c r="D5" s="102"/>
    </row>
    <row r="6" ht="33.9" customHeight="true" spans="2:4">
      <c r="B6" s="101">
        <v>2.1</v>
      </c>
      <c r="C6" s="102" t="s">
        <v>6</v>
      </c>
      <c r="D6" s="102"/>
    </row>
    <row r="7" ht="33.9" customHeight="true" spans="2:4">
      <c r="B7" s="101">
        <v>2.2</v>
      </c>
      <c r="C7" s="102" t="s">
        <v>7</v>
      </c>
      <c r="D7" s="102"/>
    </row>
    <row r="8" ht="33.9" customHeight="true" spans="2:4">
      <c r="B8" s="101">
        <v>3.1</v>
      </c>
      <c r="C8" s="102" t="s">
        <v>8</v>
      </c>
      <c r="D8" s="102"/>
    </row>
    <row r="9" ht="33.9" customHeight="true" spans="2:4">
      <c r="B9" s="101">
        <v>3.2</v>
      </c>
      <c r="C9" s="102" t="s">
        <v>9</v>
      </c>
      <c r="D9" s="102"/>
    </row>
    <row r="10" ht="33.9" customHeight="true" spans="2:4">
      <c r="B10" s="101">
        <v>4.1</v>
      </c>
      <c r="C10" s="102" t="s">
        <v>10</v>
      </c>
      <c r="D10" s="102"/>
    </row>
    <row r="11" ht="33.9" customHeight="true" spans="2:4">
      <c r="B11" s="101">
        <v>4.2</v>
      </c>
      <c r="C11" s="102" t="s">
        <v>11</v>
      </c>
      <c r="D11" s="102"/>
    </row>
    <row r="12" ht="33.9" customHeight="true" spans="2:4">
      <c r="B12" s="101">
        <v>5.1</v>
      </c>
      <c r="C12" s="102" t="s">
        <v>12</v>
      </c>
      <c r="D12" s="102"/>
    </row>
    <row r="13" ht="33.9" customHeight="true" spans="2:4">
      <c r="B13" s="101">
        <v>5.2</v>
      </c>
      <c r="C13" s="102" t="s">
        <v>13</v>
      </c>
      <c r="D13" s="102"/>
    </row>
    <row r="14" ht="31.65" customHeight="true" spans="2:5">
      <c r="B14" s="101">
        <v>5.3</v>
      </c>
      <c r="C14" s="102" t="s">
        <v>14</v>
      </c>
      <c r="D14" s="102"/>
      <c r="E14" s="19"/>
    </row>
    <row r="15" ht="31.65" customHeight="true" spans="2:4">
      <c r="B15" s="101">
        <v>5.4</v>
      </c>
      <c r="C15" s="102" t="s">
        <v>15</v>
      </c>
      <c r="D15" s="102"/>
    </row>
  </sheetData>
  <mergeCells count="15">
    <mergeCell ref="B1:D1"/>
    <mergeCell ref="B2:C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4" sqref="A14"/>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20" t="s">
        <v>11</v>
      </c>
      <c r="B1" s="20"/>
      <c r="C1" s="20"/>
      <c r="D1" s="20"/>
      <c r="E1" s="20"/>
      <c r="F1" s="20"/>
    </row>
    <row r="2" ht="44.45" customHeight="true" spans="1:6">
      <c r="A2" s="7"/>
      <c r="B2" s="41"/>
      <c r="C2" s="41"/>
      <c r="D2" s="41"/>
      <c r="E2" s="21" t="s">
        <v>16</v>
      </c>
      <c r="F2" s="21"/>
    </row>
    <row r="3" ht="44.45" customHeight="true" spans="1:6">
      <c r="A3" s="22" t="s">
        <v>17</v>
      </c>
      <c r="B3" s="22" t="s">
        <v>18</v>
      </c>
      <c r="C3" s="22" t="s">
        <v>19</v>
      </c>
      <c r="D3" s="22" t="s">
        <v>20</v>
      </c>
      <c r="E3" s="22" t="s">
        <v>21</v>
      </c>
      <c r="F3" s="22" t="s">
        <v>23</v>
      </c>
    </row>
    <row r="4" ht="24.1" customHeight="true" spans="1:6">
      <c r="A4" s="42" t="s">
        <v>475</v>
      </c>
      <c r="B4" s="43"/>
      <c r="C4" s="43"/>
      <c r="D4" s="43"/>
      <c r="E4" s="43"/>
      <c r="F4" s="43"/>
    </row>
    <row r="5" ht="24.1" customHeight="true" spans="1:6">
      <c r="A5" s="42" t="s">
        <v>476</v>
      </c>
      <c r="B5" s="43"/>
      <c r="C5" s="43"/>
      <c r="D5" s="43"/>
      <c r="E5" s="43"/>
      <c r="F5" s="43"/>
    </row>
    <row r="6" spans="1:6">
      <c r="A6" s="44"/>
      <c r="B6" s="41"/>
      <c r="C6" s="41"/>
      <c r="D6" s="41"/>
      <c r="E6" s="41"/>
      <c r="F6" s="41"/>
    </row>
    <row r="7" ht="14.3" customHeight="true" spans="1:6">
      <c r="A7" s="44" t="s">
        <v>474</v>
      </c>
      <c r="B7" s="44"/>
      <c r="C7" s="44"/>
      <c r="D7" s="44"/>
      <c r="E7" s="41"/>
      <c r="F7" s="41"/>
    </row>
  </sheetData>
  <mergeCells count="3">
    <mergeCell ref="A1:F1"/>
    <mergeCell ref="E2:F2"/>
    <mergeCell ref="A7:D7"/>
  </mergeCells>
  <pageMargins left="0.75" right="0.75" top="0.268999993801117" bottom="0.268999993801117" header="0" footer="0"/>
  <pageSetup paperSize="9" scale="9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8"/>
  <sheetViews>
    <sheetView zoomScale="85" zoomScaleNormal="85" workbookViewId="0">
      <selection activeCell="H26" sqref="H26"/>
    </sheetView>
  </sheetViews>
  <sheetFormatPr defaultColWidth="10" defaultRowHeight="13.5" outlineLevelCol="3"/>
  <cols>
    <col min="1" max="1" width="36.2333333333333" customWidth="true"/>
    <col min="2" max="2" width="23.475" customWidth="true"/>
    <col min="3" max="3" width="22.8" customWidth="true"/>
    <col min="4" max="4" width="40.9833333333333" customWidth="true"/>
    <col min="5" max="5" width="9.76666666666667" customWidth="true"/>
  </cols>
  <sheetData>
    <row r="1" ht="51.25" customHeight="true" spans="1:4">
      <c r="A1" s="34" t="s">
        <v>12</v>
      </c>
      <c r="B1" s="34"/>
      <c r="C1" s="34"/>
      <c r="D1" s="34"/>
    </row>
    <row r="2" ht="24.85" customHeight="true" spans="1:4">
      <c r="A2" s="5"/>
      <c r="D2" s="21" t="s">
        <v>16</v>
      </c>
    </row>
    <row r="3" ht="40.7" customHeight="true" spans="1:4">
      <c r="A3" s="22" t="s">
        <v>477</v>
      </c>
      <c r="B3" s="22" t="s">
        <v>18</v>
      </c>
      <c r="C3" s="22" t="s">
        <v>20</v>
      </c>
      <c r="D3" s="22" t="s">
        <v>478</v>
      </c>
    </row>
    <row r="4" ht="27.1" customHeight="true" spans="1:4">
      <c r="A4" s="35" t="s">
        <v>479</v>
      </c>
      <c r="B4" s="36">
        <v>36</v>
      </c>
      <c r="C4" s="36">
        <v>30</v>
      </c>
      <c r="D4" s="37">
        <f>C4/B4</f>
        <v>0.833333333333333</v>
      </c>
    </row>
    <row r="5" ht="27.1" customHeight="true" spans="1:4">
      <c r="A5" s="35" t="s">
        <v>480</v>
      </c>
      <c r="B5" s="36">
        <v>36</v>
      </c>
      <c r="C5" s="36">
        <v>30</v>
      </c>
      <c r="D5" s="37">
        <f t="shared" ref="D5:D16" si="0">C5/B5</f>
        <v>0.833333333333333</v>
      </c>
    </row>
    <row r="6" ht="27.1" customHeight="true" spans="1:4">
      <c r="A6" s="35" t="s">
        <v>481</v>
      </c>
      <c r="B6" s="36">
        <v>36</v>
      </c>
      <c r="C6" s="36">
        <v>30</v>
      </c>
      <c r="D6" s="37">
        <f t="shared" si="0"/>
        <v>0.833333333333333</v>
      </c>
    </row>
    <row r="7" ht="27.1" customHeight="true" spans="1:4">
      <c r="A7" s="35" t="s">
        <v>482</v>
      </c>
      <c r="B7" s="36">
        <v>36</v>
      </c>
      <c r="C7" s="36">
        <v>30</v>
      </c>
      <c r="D7" s="37">
        <f t="shared" si="0"/>
        <v>0.833333333333333</v>
      </c>
    </row>
    <row r="8" ht="27.1" customHeight="true" spans="1:4">
      <c r="A8" s="35" t="s">
        <v>483</v>
      </c>
      <c r="B8" s="36">
        <v>36</v>
      </c>
      <c r="C8" s="36">
        <v>30</v>
      </c>
      <c r="D8" s="37">
        <f t="shared" si="0"/>
        <v>0.833333333333333</v>
      </c>
    </row>
    <row r="9" ht="27.1" customHeight="true" spans="1:4">
      <c r="A9" s="35" t="s">
        <v>484</v>
      </c>
      <c r="B9" s="36">
        <v>36</v>
      </c>
      <c r="C9" s="36">
        <v>30</v>
      </c>
      <c r="D9" s="37">
        <f t="shared" si="0"/>
        <v>0.833333333333333</v>
      </c>
    </row>
    <row r="10" ht="27.1" customHeight="true" spans="1:4">
      <c r="A10" s="35" t="s">
        <v>485</v>
      </c>
      <c r="B10" s="36">
        <v>36</v>
      </c>
      <c r="C10" s="36">
        <v>30</v>
      </c>
      <c r="D10" s="37">
        <f t="shared" si="0"/>
        <v>0.833333333333333</v>
      </c>
    </row>
    <row r="11" ht="27.1" customHeight="true" spans="1:4">
      <c r="A11" s="35" t="s">
        <v>486</v>
      </c>
      <c r="B11" s="36">
        <v>36</v>
      </c>
      <c r="C11" s="36">
        <v>33</v>
      </c>
      <c r="D11" s="37">
        <f t="shared" si="0"/>
        <v>0.916666666666667</v>
      </c>
    </row>
    <row r="12" ht="27.1" customHeight="true" spans="1:4">
      <c r="A12" s="35" t="s">
        <v>487</v>
      </c>
      <c r="B12" s="36">
        <v>36</v>
      </c>
      <c r="C12" s="36">
        <v>30</v>
      </c>
      <c r="D12" s="37">
        <f t="shared" si="0"/>
        <v>0.833333333333333</v>
      </c>
    </row>
    <row r="13" ht="27.1" customHeight="true" spans="1:4">
      <c r="A13" s="35" t="s">
        <v>488</v>
      </c>
      <c r="B13" s="36">
        <v>36</v>
      </c>
      <c r="C13" s="36">
        <v>30</v>
      </c>
      <c r="D13" s="37">
        <f t="shared" si="0"/>
        <v>0.833333333333333</v>
      </c>
    </row>
    <row r="14" ht="27.1" customHeight="true" spans="1:4">
      <c r="A14" s="35" t="s">
        <v>489</v>
      </c>
      <c r="B14" s="36">
        <v>36</v>
      </c>
      <c r="C14" s="36">
        <v>30</v>
      </c>
      <c r="D14" s="37">
        <f t="shared" si="0"/>
        <v>0.833333333333333</v>
      </c>
    </row>
    <row r="15" ht="27.1" customHeight="true" spans="1:4">
      <c r="A15" s="35" t="s">
        <v>490</v>
      </c>
      <c r="B15" s="36">
        <v>36</v>
      </c>
      <c r="C15" s="36">
        <v>30</v>
      </c>
      <c r="D15" s="37">
        <f t="shared" si="0"/>
        <v>0.833333333333333</v>
      </c>
    </row>
    <row r="16" ht="27.1" customHeight="true" spans="1:4">
      <c r="A16" s="35" t="s">
        <v>491</v>
      </c>
      <c r="B16" s="36">
        <v>36</v>
      </c>
      <c r="C16" s="36">
        <v>30</v>
      </c>
      <c r="D16" s="37">
        <f t="shared" si="0"/>
        <v>0.833333333333333</v>
      </c>
    </row>
    <row r="17" ht="27.1" customHeight="true" spans="1:4">
      <c r="A17" s="38"/>
      <c r="B17" s="13"/>
      <c r="C17" s="13"/>
      <c r="D17" s="38"/>
    </row>
    <row r="18" ht="27.1" customHeight="true" spans="1:4">
      <c r="A18" s="39" t="s">
        <v>492</v>
      </c>
      <c r="B18" s="40">
        <f>SUM(B4:B17)</f>
        <v>468</v>
      </c>
      <c r="C18" s="40">
        <f>SUM(C4:C17)</f>
        <v>393</v>
      </c>
      <c r="D18" s="27">
        <f>C18/B18</f>
        <v>0.83974358974359</v>
      </c>
    </row>
  </sheetData>
  <mergeCells count="1">
    <mergeCell ref="A1:D1"/>
  </mergeCells>
  <pageMargins left="0.984000027179718" right="0.75" top="0.472000002861023" bottom="0.268999993801117" header="0" footer="0"/>
  <pageSetup paperSize="9" scale="63"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D18" sqref="D18"/>
    </sheetView>
  </sheetViews>
  <sheetFormatPr defaultColWidth="10" defaultRowHeight="13.5" outlineLevelCol="3"/>
  <cols>
    <col min="1" max="1" width="31.8916666666667" customWidth="true"/>
    <col min="2" max="3" width="24.425" customWidth="true"/>
    <col min="4" max="4" width="26.0583333333333" customWidth="true"/>
    <col min="5" max="5" width="9.76666666666667" customWidth="true"/>
  </cols>
  <sheetData>
    <row r="1" ht="39.9" customHeight="true" spans="1:4">
      <c r="A1" s="20" t="s">
        <v>493</v>
      </c>
      <c r="B1" s="20"/>
      <c r="C1" s="20"/>
      <c r="D1" s="20"/>
    </row>
    <row r="2" ht="29.35" customHeight="true" spans="1:4">
      <c r="A2" s="5"/>
      <c r="B2" s="19"/>
      <c r="C2" s="19"/>
      <c r="D2" s="21" t="s">
        <v>16</v>
      </c>
    </row>
    <row r="3" ht="34.65" customHeight="true" spans="1:4">
      <c r="A3" s="22" t="s">
        <v>494</v>
      </c>
      <c r="B3" s="22" t="s">
        <v>18</v>
      </c>
      <c r="C3" s="22" t="s">
        <v>20</v>
      </c>
      <c r="D3" s="22" t="s">
        <v>495</v>
      </c>
    </row>
    <row r="4" ht="34.65" customHeight="true" spans="1:4">
      <c r="A4" s="23" t="s">
        <v>496</v>
      </c>
      <c r="B4" s="24">
        <v>10</v>
      </c>
      <c r="C4" s="25"/>
      <c r="D4" s="26"/>
    </row>
    <row r="5" ht="34.65" customHeight="true" spans="1:4">
      <c r="A5" s="23" t="s">
        <v>497</v>
      </c>
      <c r="B5" s="24">
        <v>20</v>
      </c>
      <c r="C5" s="24">
        <v>14.0499</v>
      </c>
      <c r="D5" s="27">
        <f>C5/B5</f>
        <v>0.702495</v>
      </c>
    </row>
    <row r="6" ht="34.65" customHeight="true" spans="1:4">
      <c r="A6" s="23" t="s">
        <v>498</v>
      </c>
      <c r="B6" s="24">
        <v>14.75</v>
      </c>
      <c r="C6" s="24">
        <v>4.979355</v>
      </c>
      <c r="D6" s="27">
        <f>C6/B6</f>
        <v>0.337583389830508</v>
      </c>
    </row>
    <row r="7" ht="34.65" customHeight="true" spans="1:4">
      <c r="A7" s="23" t="s">
        <v>499</v>
      </c>
      <c r="B7" s="24"/>
      <c r="C7" s="24"/>
      <c r="D7" s="27"/>
    </row>
    <row r="8" ht="34.65" customHeight="true" spans="1:4">
      <c r="A8" s="23" t="s">
        <v>500</v>
      </c>
      <c r="B8" s="24">
        <v>14.75</v>
      </c>
      <c r="C8" s="24">
        <v>4.979355</v>
      </c>
      <c r="D8" s="27">
        <f>C8/B8</f>
        <v>0.337583389830508</v>
      </c>
    </row>
    <row r="9" ht="34.65" customHeight="true" spans="1:4">
      <c r="A9" s="13"/>
      <c r="B9" s="28"/>
      <c r="C9" s="28"/>
      <c r="D9" s="27"/>
    </row>
    <row r="10" ht="34.65" customHeight="true" spans="1:4">
      <c r="A10" s="29" t="s">
        <v>492</v>
      </c>
      <c r="B10" s="30">
        <v>44.75</v>
      </c>
      <c r="C10" s="30">
        <v>19.029255</v>
      </c>
      <c r="D10" s="31">
        <f>C10/B10</f>
        <v>0.425234748603352</v>
      </c>
    </row>
    <row r="11" ht="68.55" customHeight="true" spans="1:4">
      <c r="A11" s="32" t="s">
        <v>501</v>
      </c>
      <c r="B11" s="33"/>
      <c r="C11" s="33"/>
      <c r="D11" s="33"/>
    </row>
    <row r="12" ht="44.45" customHeight="true" spans="1:4">
      <c r="A12" s="33" t="s">
        <v>502</v>
      </c>
      <c r="B12" s="33"/>
      <c r="C12" s="33"/>
      <c r="D12" s="33"/>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5"/>
  <sheetViews>
    <sheetView workbookViewId="0">
      <selection activeCell="F15" sqref="F15"/>
    </sheetView>
  </sheetViews>
  <sheetFormatPr defaultColWidth="10" defaultRowHeight="13.5" outlineLevelCol="3"/>
  <cols>
    <col min="1" max="1" width="5.83333333333333" customWidth="true"/>
    <col min="2" max="2" width="27.55" customWidth="true"/>
    <col min="3" max="3" width="23.8833333333333" customWidth="true"/>
    <col min="4" max="4" width="25.2416666666667" customWidth="true"/>
    <col min="5" max="5" width="9.76666666666667" customWidth="true"/>
  </cols>
  <sheetData>
    <row r="1" ht="32.4" customHeight="true" spans="1:4">
      <c r="A1" s="6" t="s">
        <v>14</v>
      </c>
      <c r="B1" s="6"/>
      <c r="C1" s="6"/>
      <c r="D1" s="6"/>
    </row>
    <row r="2" ht="18.8" customHeight="true" spans="1:4">
      <c r="A2" s="7"/>
      <c r="B2" s="7"/>
      <c r="C2" s="8" t="s">
        <v>376</v>
      </c>
      <c r="D2" s="8"/>
    </row>
    <row r="3" ht="24.85" customHeight="true" spans="1:4">
      <c r="A3" s="9" t="s">
        <v>503</v>
      </c>
      <c r="B3" s="9" t="s">
        <v>494</v>
      </c>
      <c r="C3" s="9" t="s">
        <v>18</v>
      </c>
      <c r="D3" s="9" t="s">
        <v>20</v>
      </c>
    </row>
    <row r="4" ht="16.55" customHeight="true" spans="1:4">
      <c r="A4" s="10"/>
      <c r="B4" s="11"/>
      <c r="C4" s="12"/>
      <c r="D4" s="12"/>
    </row>
    <row r="5" ht="16.55" customHeight="true" spans="1:4">
      <c r="A5" s="10"/>
      <c r="B5" s="11"/>
      <c r="C5" s="12"/>
      <c r="D5" s="12"/>
    </row>
    <row r="6" ht="16.55" customHeight="true" spans="1:4">
      <c r="A6" s="10"/>
      <c r="B6" s="11"/>
      <c r="C6" s="12"/>
      <c r="D6" s="12"/>
    </row>
    <row r="7" ht="16.55" customHeight="true" spans="1:4">
      <c r="A7" s="10"/>
      <c r="B7" s="11"/>
      <c r="C7" s="12"/>
      <c r="D7" s="12"/>
    </row>
    <row r="8" ht="16.55" customHeight="true" spans="1:4">
      <c r="A8" s="10"/>
      <c r="B8" s="11"/>
      <c r="C8" s="12"/>
      <c r="D8" s="12"/>
    </row>
    <row r="9" ht="16.55" customHeight="true" spans="1:4">
      <c r="A9" s="10"/>
      <c r="B9" s="11"/>
      <c r="C9" s="12"/>
      <c r="D9" s="12"/>
    </row>
    <row r="10" ht="16.55" customHeight="true" spans="1:4">
      <c r="A10" s="10"/>
      <c r="B10" s="11"/>
      <c r="C10" s="12"/>
      <c r="D10" s="12"/>
    </row>
    <row r="11" ht="16.55" customHeight="true" spans="1:4">
      <c r="A11" s="10"/>
      <c r="B11" s="11"/>
      <c r="C11" s="12"/>
      <c r="D11" s="12"/>
    </row>
    <row r="12" ht="16.55" customHeight="true" spans="1:4">
      <c r="A12" s="10"/>
      <c r="B12" s="11"/>
      <c r="C12" s="13"/>
      <c r="D12" s="13"/>
    </row>
    <row r="13" ht="16.55" customHeight="true" spans="1:4">
      <c r="A13" s="10"/>
      <c r="B13" s="11"/>
      <c r="C13" s="12"/>
      <c r="D13" s="12"/>
    </row>
    <row r="14" ht="16.55" customHeight="true" spans="1:4">
      <c r="A14" s="10"/>
      <c r="B14" s="11"/>
      <c r="C14" s="13"/>
      <c r="D14" s="13"/>
    </row>
    <row r="15" ht="16.55" customHeight="true" spans="1:4">
      <c r="A15" s="10"/>
      <c r="B15" s="11"/>
      <c r="C15" s="12"/>
      <c r="D15" s="12"/>
    </row>
    <row r="16" ht="16.55" customHeight="true" spans="1:4">
      <c r="A16" s="10"/>
      <c r="B16" s="11"/>
      <c r="C16" s="12"/>
      <c r="D16" s="12"/>
    </row>
    <row r="17" ht="16.55" customHeight="true" spans="1:4">
      <c r="A17" s="10"/>
      <c r="B17" s="11"/>
      <c r="C17" s="12"/>
      <c r="D17" s="12"/>
    </row>
    <row r="18" ht="16.55" customHeight="true" spans="1:4">
      <c r="A18" s="10"/>
      <c r="B18" s="11"/>
      <c r="C18" s="12"/>
      <c r="D18" s="12"/>
    </row>
    <row r="19" ht="16.55" customHeight="true" spans="1:4">
      <c r="A19" s="10"/>
      <c r="B19" s="11"/>
      <c r="C19" s="12"/>
      <c r="D19" s="12"/>
    </row>
    <row r="20" ht="16.55" customHeight="true" spans="1:4">
      <c r="A20" s="10"/>
      <c r="B20" s="11"/>
      <c r="C20" s="12"/>
      <c r="D20" s="12"/>
    </row>
    <row r="21" ht="16.55" customHeight="true" spans="1:4">
      <c r="A21" s="10"/>
      <c r="B21" s="11"/>
      <c r="C21" s="12"/>
      <c r="D21" s="12"/>
    </row>
    <row r="22" ht="16.55" customHeight="true" spans="1:4">
      <c r="A22" s="10"/>
      <c r="B22" s="11"/>
      <c r="C22" s="12"/>
      <c r="D22" s="12"/>
    </row>
    <row r="23" ht="16.55" customHeight="true" spans="1:4">
      <c r="A23" s="11"/>
      <c r="B23" s="14"/>
      <c r="C23" s="15"/>
      <c r="D23" s="15"/>
    </row>
    <row r="24" ht="14.3" customHeight="true" spans="1:4">
      <c r="A24" s="16" t="s">
        <v>504</v>
      </c>
      <c r="B24" s="17"/>
      <c r="C24" s="17"/>
      <c r="D24" s="18"/>
    </row>
    <row r="25" ht="14.3" customHeight="true" spans="3:3">
      <c r="C25" s="19"/>
    </row>
  </sheetData>
  <mergeCells count="4">
    <mergeCell ref="A1:D1"/>
    <mergeCell ref="A2:B2"/>
    <mergeCell ref="C2:D2"/>
    <mergeCell ref="A24:D24"/>
  </mergeCells>
  <pageMargins left="0.75" right="0.75" top="0.270000010728836" bottom="0.270000010728836" header="0" footer="0"/>
  <pageSetup paperSize="9" scale="98"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B7" sqref="B7"/>
    </sheetView>
  </sheetViews>
  <sheetFormatPr defaultColWidth="10" defaultRowHeight="13.5" outlineLevelCol="6"/>
  <cols>
    <col min="1" max="1" width="121.458333333333" customWidth="true"/>
    <col min="2" max="2" width="15.0666666666667" customWidth="true"/>
    <col min="3" max="7" width="16.15" customWidth="true"/>
    <col min="8" max="8" width="9.76666666666667" customWidth="true"/>
  </cols>
  <sheetData>
    <row r="1" ht="66.3" customHeight="true" spans="1:7">
      <c r="A1" s="1" t="s">
        <v>505</v>
      </c>
      <c r="B1" s="2"/>
      <c r="C1" s="2"/>
      <c r="D1" s="2"/>
      <c r="E1" s="2"/>
      <c r="F1" s="2"/>
      <c r="G1" s="2"/>
    </row>
    <row r="2" ht="33.9" customHeight="true" spans="1:7">
      <c r="A2" s="3" t="s">
        <v>506</v>
      </c>
      <c r="B2" s="4"/>
      <c r="C2" s="4"/>
      <c r="D2" s="4"/>
      <c r="E2" s="4"/>
      <c r="F2" s="4"/>
      <c r="G2" s="4"/>
    </row>
    <row r="3" ht="42.2" customHeight="true" spans="1:7">
      <c r="A3" s="5" t="s">
        <v>507</v>
      </c>
      <c r="B3" s="4"/>
      <c r="C3" s="4"/>
      <c r="D3" s="4"/>
      <c r="E3" s="4"/>
      <c r="F3" s="4"/>
      <c r="G3" s="4"/>
    </row>
    <row r="4" ht="42.2" customHeight="true" spans="1:7">
      <c r="A4" s="3" t="s">
        <v>508</v>
      </c>
      <c r="B4" s="4"/>
      <c r="C4" s="4"/>
      <c r="D4" s="4"/>
      <c r="E4" s="4"/>
      <c r="F4" s="4"/>
      <c r="G4" s="4"/>
    </row>
    <row r="5" ht="42.2" customHeight="true" spans="1:7">
      <c r="A5" s="5" t="s">
        <v>509</v>
      </c>
      <c r="B5" s="4"/>
      <c r="C5" s="4"/>
      <c r="D5" s="4"/>
      <c r="E5" s="4"/>
      <c r="F5" s="4"/>
      <c r="G5" s="4"/>
    </row>
    <row r="6" ht="42.2" customHeight="true" spans="1:7">
      <c r="A6" s="3" t="s">
        <v>510</v>
      </c>
      <c r="B6" s="4"/>
      <c r="C6" s="4"/>
      <c r="D6" s="4"/>
      <c r="E6" s="4"/>
      <c r="F6" s="4"/>
      <c r="G6" s="4"/>
    </row>
    <row r="7" ht="74.6" customHeight="true" spans="1:7">
      <c r="A7" s="5" t="s">
        <v>511</v>
      </c>
      <c r="B7" s="4"/>
      <c r="C7" s="4"/>
      <c r="D7" s="4"/>
      <c r="E7" s="4"/>
      <c r="F7" s="4"/>
      <c r="G7" s="4"/>
    </row>
    <row r="8" ht="42.2" customHeight="true" spans="1:7">
      <c r="A8" s="3" t="s">
        <v>512</v>
      </c>
      <c r="B8" s="4"/>
      <c r="C8" s="4"/>
      <c r="D8" s="4"/>
      <c r="E8" s="4"/>
      <c r="F8" s="4"/>
      <c r="G8" s="4"/>
    </row>
    <row r="9" ht="60.3" customHeight="true" spans="1:7">
      <c r="A9" s="5" t="s">
        <v>513</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G5" sqref="G5"/>
    </sheetView>
  </sheetViews>
  <sheetFormatPr defaultColWidth="10" defaultRowHeight="13.5" outlineLevelCol="6"/>
  <cols>
    <col min="1" max="1" width="26.6" customWidth="true"/>
    <col min="2" max="7" width="16.15" customWidth="true"/>
    <col min="8" max="8" width="9.76666666666667" customWidth="true"/>
  </cols>
  <sheetData>
    <row r="1" ht="41.45" customHeight="true" spans="1:7">
      <c r="A1" s="20" t="s">
        <v>3</v>
      </c>
      <c r="B1" s="20"/>
      <c r="C1" s="20"/>
      <c r="D1" s="20"/>
      <c r="E1" s="20"/>
      <c r="F1" s="20"/>
      <c r="G1" s="20"/>
    </row>
    <row r="2" ht="24.1" customHeight="true" spans="1:7">
      <c r="A2" s="7"/>
      <c r="B2" s="19"/>
      <c r="C2" s="19"/>
      <c r="D2" s="19"/>
      <c r="E2" s="19"/>
      <c r="F2" s="8" t="s">
        <v>16</v>
      </c>
      <c r="G2" s="8"/>
    </row>
    <row r="3" ht="39.15" customHeight="true" spans="1:7">
      <c r="A3" s="22" t="s">
        <v>17</v>
      </c>
      <c r="B3" s="22" t="s">
        <v>18</v>
      </c>
      <c r="C3" s="22" t="s">
        <v>19</v>
      </c>
      <c r="D3" s="22" t="s">
        <v>20</v>
      </c>
      <c r="E3" s="22" t="s">
        <v>21</v>
      </c>
      <c r="F3" s="22" t="s">
        <v>22</v>
      </c>
      <c r="G3" s="22" t="s">
        <v>23</v>
      </c>
    </row>
    <row r="4" ht="18.8" customHeight="true" spans="1:7">
      <c r="A4" s="70" t="s">
        <v>24</v>
      </c>
      <c r="B4" s="76">
        <v>23171.02</v>
      </c>
      <c r="C4" s="76">
        <f>19871.02+4877.68</f>
        <v>24748.7</v>
      </c>
      <c r="D4" s="76">
        <f>19871.02+4877.68</f>
        <v>24748.7</v>
      </c>
      <c r="E4" s="75">
        <f>D4/C4</f>
        <v>1</v>
      </c>
      <c r="F4" s="76">
        <v>28371.02</v>
      </c>
      <c r="G4" s="75">
        <f>D4/F4</f>
        <v>0.872323236880451</v>
      </c>
    </row>
    <row r="5" ht="18.8" customHeight="true" spans="1:7">
      <c r="A5" s="70" t="s">
        <v>25</v>
      </c>
      <c r="B5" s="97">
        <v>14056.81</v>
      </c>
      <c r="C5" s="97">
        <v>20158.49</v>
      </c>
      <c r="D5" s="97">
        <v>20158.49</v>
      </c>
      <c r="E5" s="75">
        <f>D5/C5</f>
        <v>1</v>
      </c>
      <c r="F5" s="97">
        <v>28270.79</v>
      </c>
      <c r="G5" s="75">
        <f>D5/F5</f>
        <v>0.713050112855</v>
      </c>
    </row>
    <row r="6" ht="18.8" customHeight="true" spans="1:7">
      <c r="A6" s="70"/>
      <c r="B6" s="97"/>
      <c r="C6" s="97"/>
      <c r="D6" s="97"/>
      <c r="E6" s="97"/>
      <c r="F6" s="97"/>
      <c r="G6" s="75"/>
    </row>
    <row r="7" ht="18.8" customHeight="true" spans="1:7">
      <c r="A7" s="70"/>
      <c r="B7" s="97"/>
      <c r="C7" s="97"/>
      <c r="D7" s="97"/>
      <c r="E7" s="75"/>
      <c r="F7" s="97"/>
      <c r="G7" s="75"/>
    </row>
    <row r="8" ht="18.8" customHeight="true" spans="1:7">
      <c r="A8" s="70"/>
      <c r="B8" s="97"/>
      <c r="C8" s="97"/>
      <c r="D8" s="97"/>
      <c r="E8" s="75"/>
      <c r="F8" s="97"/>
      <c r="G8" s="75"/>
    </row>
    <row r="9" ht="18.8" customHeight="true" spans="1:7">
      <c r="A9" s="70"/>
      <c r="B9" s="97"/>
      <c r="C9" s="97"/>
      <c r="D9" s="97"/>
      <c r="E9" s="75"/>
      <c r="F9" s="97"/>
      <c r="G9" s="75"/>
    </row>
    <row r="10" ht="18.8" customHeight="true" spans="1:7">
      <c r="A10" s="73" t="s">
        <v>26</v>
      </c>
      <c r="B10" s="76">
        <f>B4+B5</f>
        <v>37227.83</v>
      </c>
      <c r="C10" s="76">
        <f>C4+C5</f>
        <v>44907.19</v>
      </c>
      <c r="D10" s="76">
        <f>D4+D5</f>
        <v>44907.19</v>
      </c>
      <c r="E10" s="76">
        <f>E4+E5</f>
        <v>2</v>
      </c>
      <c r="F10" s="76">
        <f>F4+F5</f>
        <v>56641.81</v>
      </c>
      <c r="G10" s="75">
        <f>D10/F10</f>
        <v>0.792827595022122</v>
      </c>
    </row>
    <row r="11" ht="18.8" customHeight="true" spans="1:7">
      <c r="A11" s="73" t="s">
        <v>27</v>
      </c>
      <c r="B11" s="76">
        <v>10838.09</v>
      </c>
      <c r="C11" s="76">
        <v>10838.09</v>
      </c>
      <c r="D11" s="76">
        <v>10838.09</v>
      </c>
      <c r="E11" s="75">
        <f>D11/C11</f>
        <v>1</v>
      </c>
      <c r="F11" s="76">
        <v>4178.34</v>
      </c>
      <c r="G11" s="75">
        <f>D11/F11</f>
        <v>2.59387460091807</v>
      </c>
    </row>
    <row r="12" ht="18.8" customHeight="true" spans="1:7">
      <c r="A12" s="73" t="s">
        <v>28</v>
      </c>
      <c r="B12" s="76">
        <v>2308.62</v>
      </c>
      <c r="C12" s="76">
        <v>2308.62</v>
      </c>
      <c r="D12" s="76">
        <v>2308.62</v>
      </c>
      <c r="E12" s="75">
        <f>D12/C12</f>
        <v>1</v>
      </c>
      <c r="F12" s="76"/>
      <c r="G12" s="75"/>
    </row>
    <row r="13" ht="18.8" customHeight="true" spans="1:7">
      <c r="A13" s="73"/>
      <c r="B13" s="97"/>
      <c r="C13" s="97"/>
      <c r="D13" s="97"/>
      <c r="E13" s="76"/>
      <c r="F13" s="97"/>
      <c r="G13" s="97"/>
    </row>
    <row r="14" ht="18.8" customHeight="true" spans="1:7">
      <c r="A14" s="73" t="s">
        <v>29</v>
      </c>
      <c r="B14" s="98">
        <f>B10+B11+B12</f>
        <v>50374.54</v>
      </c>
      <c r="C14" s="98">
        <f>C10+C11+C12</f>
        <v>58053.9</v>
      </c>
      <c r="D14" s="98">
        <f>D10+D11+D12</f>
        <v>58053.9</v>
      </c>
      <c r="E14" s="78">
        <f>D14/C14</f>
        <v>1</v>
      </c>
      <c r="F14" s="98">
        <f>F10+F11+F12</f>
        <v>60820.15</v>
      </c>
      <c r="G14" s="78">
        <f>D14/F14</f>
        <v>0.95451754065059</v>
      </c>
    </row>
  </sheetData>
  <mergeCells count="2">
    <mergeCell ref="A1:G1"/>
    <mergeCell ref="F2:G2"/>
  </mergeCells>
  <pageMargins left="0.984000027179718" right="0.75" top="0.589999973773956"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190"/>
  <sheetViews>
    <sheetView workbookViewId="0">
      <pane ySplit="3" topLeftCell="A172" activePane="bottomLeft" state="frozen"/>
      <selection/>
      <selection pane="bottomLeft" activeCell="D177" sqref="D177"/>
    </sheetView>
  </sheetViews>
  <sheetFormatPr defaultColWidth="10" defaultRowHeight="13.5"/>
  <cols>
    <col min="1" max="1" width="6.78333333333333" customWidth="true"/>
    <col min="2" max="2" width="26.7333333333333" customWidth="true"/>
    <col min="3" max="5" width="14" style="84" customWidth="true"/>
    <col min="6" max="7" width="12.4833333333333" style="84" customWidth="true"/>
    <col min="8" max="8" width="12.4833333333333" customWidth="true"/>
    <col min="9" max="9" width="14.875" customWidth="true"/>
  </cols>
  <sheetData>
    <row r="1" ht="27.85" customHeight="true" spans="1:8">
      <c r="A1" s="85" t="s">
        <v>4</v>
      </c>
      <c r="B1" s="85"/>
      <c r="C1" s="85"/>
      <c r="D1" s="85"/>
      <c r="E1" s="85"/>
      <c r="F1" s="85"/>
      <c r="G1" s="85"/>
      <c r="H1" s="85"/>
    </row>
    <row r="2" ht="20.35" customHeight="true" spans="1:8">
      <c r="A2" s="7"/>
      <c r="B2" s="7"/>
      <c r="C2" s="86"/>
      <c r="D2" s="86"/>
      <c r="E2" s="86"/>
      <c r="F2" s="86"/>
      <c r="G2" s="86" t="s">
        <v>16</v>
      </c>
      <c r="H2" s="8"/>
    </row>
    <row r="3" ht="33.15" customHeight="true" spans="1:8">
      <c r="A3" s="9" t="s">
        <v>30</v>
      </c>
      <c r="B3" s="87" t="s">
        <v>17</v>
      </c>
      <c r="C3" s="87" t="s">
        <v>18</v>
      </c>
      <c r="D3" s="87" t="s">
        <v>19</v>
      </c>
      <c r="E3" s="87" t="s">
        <v>20</v>
      </c>
      <c r="F3" s="87" t="s">
        <v>21</v>
      </c>
      <c r="G3" s="87" t="s">
        <v>22</v>
      </c>
      <c r="H3" s="87" t="s">
        <v>23</v>
      </c>
    </row>
    <row r="4" ht="22.75" customHeight="true" spans="1:8">
      <c r="A4" s="49" t="s">
        <v>31</v>
      </c>
      <c r="B4" s="49" t="s">
        <v>32</v>
      </c>
      <c r="C4" s="50">
        <v>3854.63</v>
      </c>
      <c r="D4" s="50">
        <v>3004.6761</v>
      </c>
      <c r="E4" s="50">
        <v>3004.6761</v>
      </c>
      <c r="F4" s="64">
        <f>E4/D4</f>
        <v>1</v>
      </c>
      <c r="G4" s="65">
        <v>3132.24</v>
      </c>
      <c r="H4" s="64">
        <f>E4/G4</f>
        <v>0.959273906214083</v>
      </c>
    </row>
    <row r="5" ht="22.75" customHeight="true" spans="1:8">
      <c r="A5" s="49" t="s">
        <v>33</v>
      </c>
      <c r="B5" s="49" t="s">
        <v>34</v>
      </c>
      <c r="C5" s="50">
        <f>C6+C7</f>
        <v>19.55</v>
      </c>
      <c r="D5" s="50">
        <v>14.4806</v>
      </c>
      <c r="E5" s="50">
        <v>14.4806</v>
      </c>
      <c r="F5" s="64">
        <f t="shared" ref="F5:F36" si="0">E5/D5</f>
        <v>1</v>
      </c>
      <c r="G5" s="65">
        <v>21.51698</v>
      </c>
      <c r="H5" s="64">
        <f t="shared" ref="H5:H13" si="1">E5/G5</f>
        <v>0.672984777603548</v>
      </c>
    </row>
    <row r="6" ht="22.75" customHeight="true" spans="1:8">
      <c r="A6" s="51" t="s">
        <v>35</v>
      </c>
      <c r="B6" s="51" t="s">
        <v>36</v>
      </c>
      <c r="C6" s="52">
        <v>0.27</v>
      </c>
      <c r="D6" s="52">
        <v>0</v>
      </c>
      <c r="E6" s="52">
        <v>0</v>
      </c>
      <c r="F6" s="64"/>
      <c r="G6" s="67">
        <v>0</v>
      </c>
      <c r="H6" s="64"/>
    </row>
    <row r="7" ht="22.75" customHeight="true" spans="1:8">
      <c r="A7" s="51" t="s">
        <v>37</v>
      </c>
      <c r="B7" s="51" t="s">
        <v>38</v>
      </c>
      <c r="C7" s="52">
        <v>19.28</v>
      </c>
      <c r="D7" s="52">
        <v>14.4806</v>
      </c>
      <c r="E7" s="52">
        <v>14.4806</v>
      </c>
      <c r="F7" s="64">
        <f t="shared" si="0"/>
        <v>1</v>
      </c>
      <c r="G7" s="67">
        <v>21.51698</v>
      </c>
      <c r="H7" s="64">
        <f t="shared" si="1"/>
        <v>0.672984777603548</v>
      </c>
    </row>
    <row r="8" ht="22.75" customHeight="true" spans="1:8">
      <c r="A8" s="49" t="s">
        <v>39</v>
      </c>
      <c r="B8" s="49" t="s">
        <v>40</v>
      </c>
      <c r="C8" s="50">
        <f>C9+C10</f>
        <v>2313.67</v>
      </c>
      <c r="D8" s="50">
        <v>1822.215838</v>
      </c>
      <c r="E8" s="50">
        <v>1822.215838</v>
      </c>
      <c r="F8" s="64">
        <f t="shared" si="0"/>
        <v>1</v>
      </c>
      <c r="G8" s="65">
        <v>1908.110419</v>
      </c>
      <c r="H8" s="64">
        <f t="shared" si="1"/>
        <v>0.954984480905976</v>
      </c>
    </row>
    <row r="9" ht="22.75" customHeight="true" spans="1:8">
      <c r="A9" s="51" t="s">
        <v>41</v>
      </c>
      <c r="B9" s="51" t="s">
        <v>42</v>
      </c>
      <c r="C9" s="52">
        <v>2297.37</v>
      </c>
      <c r="D9" s="52">
        <v>1805.946718</v>
      </c>
      <c r="E9" s="52">
        <v>1805.946718</v>
      </c>
      <c r="F9" s="64">
        <f t="shared" si="0"/>
        <v>1</v>
      </c>
      <c r="G9" s="67">
        <v>1892.115469</v>
      </c>
      <c r="H9" s="64">
        <f t="shared" si="1"/>
        <v>0.95445904205543</v>
      </c>
    </row>
    <row r="10" ht="22.75" customHeight="true" spans="1:8">
      <c r="A10" s="51" t="s">
        <v>43</v>
      </c>
      <c r="B10" s="51" t="s">
        <v>44</v>
      </c>
      <c r="C10" s="52">
        <v>16.3</v>
      </c>
      <c r="D10" s="52">
        <v>16.26912</v>
      </c>
      <c r="E10" s="52">
        <v>16.26912</v>
      </c>
      <c r="F10" s="64">
        <f t="shared" si="0"/>
        <v>1</v>
      </c>
      <c r="G10" s="67">
        <v>15.99495</v>
      </c>
      <c r="H10" s="64">
        <f t="shared" si="1"/>
        <v>1.01714103513922</v>
      </c>
    </row>
    <row r="11" customFormat="true" ht="22.75" customHeight="true" spans="1:8">
      <c r="A11" s="88" t="s">
        <v>45</v>
      </c>
      <c r="B11" s="88" t="s">
        <v>46</v>
      </c>
      <c r="C11" s="65">
        <v>0</v>
      </c>
      <c r="D11" s="65">
        <v>0</v>
      </c>
      <c r="E11" s="65">
        <v>0</v>
      </c>
      <c r="F11" s="64"/>
      <c r="G11" s="65">
        <v>7.497</v>
      </c>
      <c r="H11" s="64">
        <f t="shared" si="1"/>
        <v>0</v>
      </c>
    </row>
    <row r="12" customFormat="true" ht="22.75" customHeight="true" spans="1:8">
      <c r="A12" s="89" t="s">
        <v>47</v>
      </c>
      <c r="B12" s="89" t="s">
        <v>48</v>
      </c>
      <c r="C12" s="67">
        <v>0</v>
      </c>
      <c r="D12" s="67">
        <v>0</v>
      </c>
      <c r="E12" s="67">
        <v>0</v>
      </c>
      <c r="F12" s="64"/>
      <c r="G12" s="67">
        <v>7.497</v>
      </c>
      <c r="H12" s="64">
        <f t="shared" si="1"/>
        <v>0</v>
      </c>
    </row>
    <row r="13" ht="22.75" customHeight="true" spans="1:8">
      <c r="A13" s="49" t="s">
        <v>49</v>
      </c>
      <c r="B13" s="49" t="s">
        <v>50</v>
      </c>
      <c r="C13" s="50">
        <f>C14+C15</f>
        <v>53.8</v>
      </c>
      <c r="D13" s="50">
        <v>28.461</v>
      </c>
      <c r="E13" s="50">
        <v>28.461</v>
      </c>
      <c r="F13" s="64">
        <f t="shared" si="0"/>
        <v>1</v>
      </c>
      <c r="G13" s="65">
        <v>2.175</v>
      </c>
      <c r="H13" s="64">
        <f t="shared" si="1"/>
        <v>13.0855172413793</v>
      </c>
    </row>
    <row r="14" ht="22.75" customHeight="true" spans="1:8">
      <c r="A14" s="51" t="s">
        <v>51</v>
      </c>
      <c r="B14" s="51" t="s">
        <v>52</v>
      </c>
      <c r="C14" s="52">
        <v>1</v>
      </c>
      <c r="D14" s="52">
        <v>0.24</v>
      </c>
      <c r="E14" s="52">
        <v>0.24</v>
      </c>
      <c r="F14" s="64">
        <f t="shared" si="0"/>
        <v>1</v>
      </c>
      <c r="G14" s="67">
        <v>0.72</v>
      </c>
      <c r="H14" s="64">
        <f t="shared" ref="H14:H45" si="2">E14/G14</f>
        <v>0.333333333333333</v>
      </c>
    </row>
    <row r="15" ht="22.75" customHeight="true" spans="1:8">
      <c r="A15" s="51" t="s">
        <v>53</v>
      </c>
      <c r="B15" s="51" t="s">
        <v>54</v>
      </c>
      <c r="C15" s="52">
        <v>52.8</v>
      </c>
      <c r="D15" s="52">
        <v>28.221</v>
      </c>
      <c r="E15" s="52">
        <v>28.221</v>
      </c>
      <c r="F15" s="64">
        <f t="shared" si="0"/>
        <v>1</v>
      </c>
      <c r="G15" s="67">
        <v>1.455</v>
      </c>
      <c r="H15" s="64">
        <f t="shared" si="2"/>
        <v>19.3958762886598</v>
      </c>
    </row>
    <row r="16" ht="22.75" customHeight="true" spans="1:8">
      <c r="A16" s="49" t="s">
        <v>55</v>
      </c>
      <c r="B16" s="49" t="s">
        <v>56</v>
      </c>
      <c r="C16" s="50">
        <f>C17</f>
        <v>239.25</v>
      </c>
      <c r="D16" s="50">
        <v>213.96634</v>
      </c>
      <c r="E16" s="50">
        <v>213.96634</v>
      </c>
      <c r="F16" s="64">
        <f t="shared" si="0"/>
        <v>1</v>
      </c>
      <c r="G16" s="65">
        <v>196.52322</v>
      </c>
      <c r="H16" s="64">
        <f t="shared" si="2"/>
        <v>1.08875857010688</v>
      </c>
    </row>
    <row r="17" ht="22.75" customHeight="true" spans="1:8">
      <c r="A17" s="51" t="s">
        <v>57</v>
      </c>
      <c r="B17" s="51" t="s">
        <v>58</v>
      </c>
      <c r="C17" s="52">
        <v>239.25</v>
      </c>
      <c r="D17" s="52">
        <v>213.96634</v>
      </c>
      <c r="E17" s="52">
        <v>213.96634</v>
      </c>
      <c r="F17" s="64">
        <f t="shared" si="0"/>
        <v>1</v>
      </c>
      <c r="G17" s="67">
        <v>196.52322</v>
      </c>
      <c r="H17" s="64">
        <f t="shared" si="2"/>
        <v>1.08875857010688</v>
      </c>
    </row>
    <row r="18" ht="22.75" customHeight="true" spans="1:8">
      <c r="A18" s="49" t="s">
        <v>59</v>
      </c>
      <c r="B18" s="49" t="s">
        <v>60</v>
      </c>
      <c r="C18" s="50">
        <f>C19+C20</f>
        <v>42</v>
      </c>
      <c r="D18" s="50">
        <v>11.8211</v>
      </c>
      <c r="E18" s="50">
        <v>11.8211</v>
      </c>
      <c r="F18" s="64">
        <f t="shared" si="0"/>
        <v>1</v>
      </c>
      <c r="G18" s="65">
        <v>19.6</v>
      </c>
      <c r="H18" s="64">
        <f t="shared" si="2"/>
        <v>0.603117346938775</v>
      </c>
    </row>
    <row r="19" ht="22.75" customHeight="true" spans="1:8">
      <c r="A19" s="51" t="s">
        <v>61</v>
      </c>
      <c r="B19" s="51" t="s">
        <v>62</v>
      </c>
      <c r="C19" s="52">
        <v>27</v>
      </c>
      <c r="D19" s="52">
        <v>11.8211</v>
      </c>
      <c r="E19" s="52">
        <v>11.8211</v>
      </c>
      <c r="F19" s="64">
        <f t="shared" si="0"/>
        <v>1</v>
      </c>
      <c r="G19" s="67">
        <v>19.6</v>
      </c>
      <c r="H19" s="64">
        <f t="shared" si="2"/>
        <v>0.603117346938775</v>
      </c>
    </row>
    <row r="20" ht="22.75" customHeight="true" spans="1:8">
      <c r="A20" s="51" t="s">
        <v>63</v>
      </c>
      <c r="B20" s="51" t="s">
        <v>64</v>
      </c>
      <c r="C20" s="52">
        <v>15</v>
      </c>
      <c r="D20" s="52">
        <v>0</v>
      </c>
      <c r="E20" s="52">
        <v>0</v>
      </c>
      <c r="F20" s="64"/>
      <c r="G20" s="65"/>
      <c r="H20" s="64"/>
    </row>
    <row r="21" ht="22.75" customHeight="true" spans="1:8">
      <c r="A21" s="49" t="s">
        <v>65</v>
      </c>
      <c r="B21" s="49" t="s">
        <v>66</v>
      </c>
      <c r="C21" s="50">
        <f>C22</f>
        <v>9</v>
      </c>
      <c r="D21" s="50">
        <v>13.11312</v>
      </c>
      <c r="E21" s="50">
        <v>13.11312</v>
      </c>
      <c r="F21" s="64">
        <f t="shared" si="0"/>
        <v>1</v>
      </c>
      <c r="G21" s="65">
        <v>23.831332</v>
      </c>
      <c r="H21" s="64">
        <f t="shared" si="2"/>
        <v>0.550247044521053</v>
      </c>
    </row>
    <row r="22" ht="22.75" customHeight="true" spans="1:8">
      <c r="A22" s="51" t="s">
        <v>67</v>
      </c>
      <c r="B22" s="51" t="s">
        <v>68</v>
      </c>
      <c r="C22" s="52">
        <v>9</v>
      </c>
      <c r="D22" s="52">
        <v>13.11312</v>
      </c>
      <c r="E22" s="52">
        <v>13.11312</v>
      </c>
      <c r="F22" s="64">
        <f t="shared" si="0"/>
        <v>1</v>
      </c>
      <c r="G22" s="67">
        <v>23.831332</v>
      </c>
      <c r="H22" s="64">
        <f t="shared" si="2"/>
        <v>0.550247044521053</v>
      </c>
    </row>
    <row r="23" ht="22.75" customHeight="true" spans="1:8">
      <c r="A23" s="49" t="s">
        <v>69</v>
      </c>
      <c r="B23" s="49" t="s">
        <v>70</v>
      </c>
      <c r="C23" s="50">
        <f>C24</f>
        <v>57.38</v>
      </c>
      <c r="D23" s="50">
        <v>51.32107</v>
      </c>
      <c r="E23" s="50">
        <v>51.32107</v>
      </c>
      <c r="F23" s="64">
        <f t="shared" si="0"/>
        <v>1</v>
      </c>
      <c r="G23" s="65">
        <v>58.354026</v>
      </c>
      <c r="H23" s="64">
        <f t="shared" si="2"/>
        <v>0.879477793014659</v>
      </c>
    </row>
    <row r="24" ht="22.75" customHeight="true" spans="1:8">
      <c r="A24" s="51" t="s">
        <v>71</v>
      </c>
      <c r="B24" s="51" t="s">
        <v>72</v>
      </c>
      <c r="C24" s="52">
        <v>57.38</v>
      </c>
      <c r="D24" s="52">
        <v>51.32107</v>
      </c>
      <c r="E24" s="52">
        <v>51.32107</v>
      </c>
      <c r="F24" s="64">
        <f t="shared" si="0"/>
        <v>1</v>
      </c>
      <c r="G24" s="67">
        <v>58.354026</v>
      </c>
      <c r="H24" s="64">
        <f t="shared" si="2"/>
        <v>0.879477793014659</v>
      </c>
    </row>
    <row r="25" ht="22.75" customHeight="true" spans="1:8">
      <c r="A25" s="49" t="s">
        <v>73</v>
      </c>
      <c r="B25" s="49" t="s">
        <v>74</v>
      </c>
      <c r="C25" s="50">
        <f>C26</f>
        <v>221.46</v>
      </c>
      <c r="D25" s="50">
        <v>141.418852</v>
      </c>
      <c r="E25" s="50">
        <v>141.418852</v>
      </c>
      <c r="F25" s="64">
        <f t="shared" si="0"/>
        <v>1</v>
      </c>
      <c r="G25" s="65">
        <v>138.913411</v>
      </c>
      <c r="H25" s="64">
        <f t="shared" si="2"/>
        <v>1.0180359907799</v>
      </c>
    </row>
    <row r="26" ht="22.75" customHeight="true" spans="1:8">
      <c r="A26" s="51" t="s">
        <v>75</v>
      </c>
      <c r="B26" s="51" t="s">
        <v>76</v>
      </c>
      <c r="C26" s="52">
        <v>221.46</v>
      </c>
      <c r="D26" s="52">
        <v>141.418852</v>
      </c>
      <c r="E26" s="52">
        <v>141.418852</v>
      </c>
      <c r="F26" s="64">
        <f t="shared" si="0"/>
        <v>1</v>
      </c>
      <c r="G26" s="67">
        <v>138.913411</v>
      </c>
      <c r="H26" s="64">
        <f t="shared" si="2"/>
        <v>1.0180359907799</v>
      </c>
    </row>
    <row r="27" ht="22.75" customHeight="true" spans="1:8">
      <c r="A27" s="49" t="s">
        <v>77</v>
      </c>
      <c r="B27" s="49" t="s">
        <v>78</v>
      </c>
      <c r="C27" s="50">
        <f>C28</f>
        <v>104</v>
      </c>
      <c r="D27" s="50">
        <v>100.446962</v>
      </c>
      <c r="E27" s="50">
        <v>100.446962</v>
      </c>
      <c r="F27" s="64">
        <f t="shared" si="0"/>
        <v>1</v>
      </c>
      <c r="G27" s="65">
        <v>167.008546</v>
      </c>
      <c r="H27" s="64">
        <f t="shared" si="2"/>
        <v>0.601448036078345</v>
      </c>
    </row>
    <row r="28" ht="22.75" customHeight="true" spans="1:8">
      <c r="A28" s="51" t="s">
        <v>79</v>
      </c>
      <c r="B28" s="51" t="s">
        <v>80</v>
      </c>
      <c r="C28" s="52">
        <v>104</v>
      </c>
      <c r="D28" s="52">
        <v>100.446962</v>
      </c>
      <c r="E28" s="52">
        <v>100.446962</v>
      </c>
      <c r="F28" s="64">
        <f t="shared" si="0"/>
        <v>1</v>
      </c>
      <c r="G28" s="67">
        <v>167.008546</v>
      </c>
      <c r="H28" s="64">
        <f t="shared" si="2"/>
        <v>0.601448036078345</v>
      </c>
    </row>
    <row r="29" ht="22.75" customHeight="true" spans="1:8">
      <c r="A29" s="49" t="s">
        <v>81</v>
      </c>
      <c r="B29" s="49" t="s">
        <v>82</v>
      </c>
      <c r="C29" s="50">
        <v>5</v>
      </c>
      <c r="D29" s="50">
        <v>2.717074</v>
      </c>
      <c r="E29" s="50">
        <v>2.717074</v>
      </c>
      <c r="F29" s="64">
        <f t="shared" si="0"/>
        <v>1</v>
      </c>
      <c r="G29" s="65"/>
      <c r="H29" s="64"/>
    </row>
    <row r="30" ht="22.75" customHeight="true" spans="1:8">
      <c r="A30" s="51" t="s">
        <v>83</v>
      </c>
      <c r="B30" s="51" t="s">
        <v>84</v>
      </c>
      <c r="C30" s="52">
        <v>5</v>
      </c>
      <c r="D30" s="52">
        <v>2.717074</v>
      </c>
      <c r="E30" s="52">
        <v>2.717074</v>
      </c>
      <c r="F30" s="64">
        <f t="shared" si="0"/>
        <v>1</v>
      </c>
      <c r="G30" s="65"/>
      <c r="H30" s="64"/>
    </row>
    <row r="31" ht="22.75" customHeight="true" spans="1:8">
      <c r="A31" s="49" t="s">
        <v>85</v>
      </c>
      <c r="B31" s="49" t="s">
        <v>86</v>
      </c>
      <c r="C31" s="50">
        <v>401.89</v>
      </c>
      <c r="D31" s="50">
        <v>318.590444</v>
      </c>
      <c r="E31" s="50">
        <v>318.590444</v>
      </c>
      <c r="F31" s="64">
        <f t="shared" si="0"/>
        <v>1</v>
      </c>
      <c r="G31" s="65">
        <v>290.536937</v>
      </c>
      <c r="H31" s="64">
        <f t="shared" si="2"/>
        <v>1.09655745424204</v>
      </c>
    </row>
    <row r="32" ht="22.75" customHeight="true" spans="1:8">
      <c r="A32" s="51" t="s">
        <v>87</v>
      </c>
      <c r="B32" s="51" t="s">
        <v>88</v>
      </c>
      <c r="C32" s="52">
        <v>368.19</v>
      </c>
      <c r="D32" s="52">
        <v>294.946015</v>
      </c>
      <c r="E32" s="52">
        <v>294.946015</v>
      </c>
      <c r="F32" s="64">
        <f t="shared" si="0"/>
        <v>1</v>
      </c>
      <c r="G32" s="67">
        <v>268.528097</v>
      </c>
      <c r="H32" s="64">
        <f t="shared" si="2"/>
        <v>1.09838046109566</v>
      </c>
    </row>
    <row r="33" ht="22.75" customHeight="true" spans="1:8">
      <c r="A33" s="51" t="s">
        <v>89</v>
      </c>
      <c r="B33" s="51" t="s">
        <v>86</v>
      </c>
      <c r="C33" s="52">
        <v>33.7</v>
      </c>
      <c r="D33" s="52">
        <v>23.644429</v>
      </c>
      <c r="E33" s="52">
        <v>23.644429</v>
      </c>
      <c r="F33" s="64">
        <f t="shared" si="0"/>
        <v>1</v>
      </c>
      <c r="G33" s="67">
        <v>22.00884</v>
      </c>
      <c r="H33" s="64">
        <f t="shared" si="2"/>
        <v>1.07431509338975</v>
      </c>
    </row>
    <row r="34" ht="22.75" customHeight="true" spans="1:8">
      <c r="A34" s="49" t="s">
        <v>90</v>
      </c>
      <c r="B34" s="49" t="s">
        <v>91</v>
      </c>
      <c r="C34" s="50">
        <v>387.63</v>
      </c>
      <c r="D34" s="50">
        <v>286.1237</v>
      </c>
      <c r="E34" s="50">
        <v>286.1237</v>
      </c>
      <c r="F34" s="64">
        <f t="shared" si="0"/>
        <v>1</v>
      </c>
      <c r="G34" s="65">
        <v>298.172185</v>
      </c>
      <c r="H34" s="64">
        <f t="shared" si="2"/>
        <v>0.959592189995857</v>
      </c>
    </row>
    <row r="35" ht="22.75" customHeight="true" spans="1:8">
      <c r="A35" s="51" t="s">
        <v>92</v>
      </c>
      <c r="B35" s="51" t="s">
        <v>91</v>
      </c>
      <c r="C35" s="52">
        <v>387.63</v>
      </c>
      <c r="D35" s="52">
        <v>286.1237</v>
      </c>
      <c r="E35" s="52">
        <v>286.1237</v>
      </c>
      <c r="F35" s="64">
        <f t="shared" si="0"/>
        <v>1</v>
      </c>
      <c r="G35" s="67">
        <v>298.172185</v>
      </c>
      <c r="H35" s="64">
        <f t="shared" si="2"/>
        <v>0.959592189995857</v>
      </c>
    </row>
    <row r="36" ht="22.75" customHeight="true" spans="1:8">
      <c r="A36" s="49" t="s">
        <v>93</v>
      </c>
      <c r="B36" s="49" t="s">
        <v>94</v>
      </c>
      <c r="C36" s="50">
        <v>19.4</v>
      </c>
      <c r="D36" s="50">
        <v>17.04479</v>
      </c>
      <c r="E36" s="50">
        <v>17.04479</v>
      </c>
      <c r="F36" s="64">
        <f t="shared" si="0"/>
        <v>1</v>
      </c>
      <c r="G36" s="65">
        <v>23.62764</v>
      </c>
      <c r="H36" s="64">
        <f t="shared" si="2"/>
        <v>0.721391979901505</v>
      </c>
    </row>
    <row r="37" ht="22.75" customHeight="true" spans="1:8">
      <c r="A37" s="49" t="s">
        <v>95</v>
      </c>
      <c r="B37" s="49" t="s">
        <v>96</v>
      </c>
      <c r="C37" s="50">
        <v>16.5</v>
      </c>
      <c r="D37" s="50">
        <v>17.04479</v>
      </c>
      <c r="E37" s="50">
        <v>17.04479</v>
      </c>
      <c r="F37" s="64">
        <f t="shared" ref="F37:F68" si="3">E37/D37</f>
        <v>1</v>
      </c>
      <c r="G37" s="65">
        <v>16.38</v>
      </c>
      <c r="H37" s="64">
        <f t="shared" si="2"/>
        <v>1.04058547008547</v>
      </c>
    </row>
    <row r="38" ht="22.75" customHeight="true" spans="1:8">
      <c r="A38" s="51" t="s">
        <v>97</v>
      </c>
      <c r="B38" s="51" t="s">
        <v>98</v>
      </c>
      <c r="C38" s="52">
        <v>16.5</v>
      </c>
      <c r="D38" s="52">
        <v>17.04479</v>
      </c>
      <c r="E38" s="52">
        <v>17.04479</v>
      </c>
      <c r="F38" s="64">
        <f t="shared" si="3"/>
        <v>1</v>
      </c>
      <c r="G38" s="67">
        <v>16.38</v>
      </c>
      <c r="H38" s="64">
        <f t="shared" si="2"/>
        <v>1.04058547008547</v>
      </c>
    </row>
    <row r="39" customFormat="true" ht="22.75" customHeight="true" spans="1:8">
      <c r="A39" s="88" t="s">
        <v>99</v>
      </c>
      <c r="B39" s="88" t="s">
        <v>100</v>
      </c>
      <c r="C39" s="65">
        <v>0</v>
      </c>
      <c r="D39" s="65">
        <v>0</v>
      </c>
      <c r="E39" s="65">
        <v>0</v>
      </c>
      <c r="F39" s="64"/>
      <c r="G39" s="65">
        <v>4.88564</v>
      </c>
      <c r="H39" s="64">
        <f t="shared" si="2"/>
        <v>0</v>
      </c>
    </row>
    <row r="40" customFormat="true" ht="22.75" customHeight="true" spans="1:8">
      <c r="A40" s="89" t="s">
        <v>101</v>
      </c>
      <c r="B40" s="89" t="s">
        <v>102</v>
      </c>
      <c r="C40" s="67">
        <v>0</v>
      </c>
      <c r="D40" s="67">
        <v>0</v>
      </c>
      <c r="E40" s="67">
        <v>0</v>
      </c>
      <c r="F40" s="64"/>
      <c r="G40" s="67">
        <v>4.88564</v>
      </c>
      <c r="H40" s="64">
        <f t="shared" si="2"/>
        <v>0</v>
      </c>
    </row>
    <row r="41" ht="22.75" customHeight="true" spans="1:8">
      <c r="A41" s="49" t="s">
        <v>103</v>
      </c>
      <c r="B41" s="49" t="s">
        <v>104</v>
      </c>
      <c r="C41" s="50">
        <v>2.9</v>
      </c>
      <c r="D41" s="50">
        <v>0</v>
      </c>
      <c r="E41" s="50">
        <v>0</v>
      </c>
      <c r="F41" s="64"/>
      <c r="G41" s="65">
        <v>2.362</v>
      </c>
      <c r="H41" s="64">
        <f t="shared" si="2"/>
        <v>0</v>
      </c>
    </row>
    <row r="42" ht="22.75" customHeight="true" spans="1:8">
      <c r="A42" s="51" t="s">
        <v>105</v>
      </c>
      <c r="B42" s="51" t="s">
        <v>104</v>
      </c>
      <c r="C42" s="52">
        <v>2.9</v>
      </c>
      <c r="D42" s="52">
        <v>0</v>
      </c>
      <c r="E42" s="52">
        <v>0</v>
      </c>
      <c r="F42" s="64"/>
      <c r="G42" s="67">
        <v>2.362</v>
      </c>
      <c r="H42" s="64">
        <f t="shared" si="2"/>
        <v>0</v>
      </c>
    </row>
    <row r="43" ht="22.75" customHeight="true" spans="1:8">
      <c r="A43" s="49" t="s">
        <v>106</v>
      </c>
      <c r="B43" s="49" t="s">
        <v>107</v>
      </c>
      <c r="C43" s="50">
        <v>233</v>
      </c>
      <c r="D43" s="50">
        <v>559.864373</v>
      </c>
      <c r="E43" s="50">
        <v>559.864373</v>
      </c>
      <c r="F43" s="64">
        <f t="shared" si="3"/>
        <v>1</v>
      </c>
      <c r="G43" s="65">
        <v>82.4766</v>
      </c>
      <c r="H43" s="64">
        <f t="shared" si="2"/>
        <v>6.78816019331544</v>
      </c>
    </row>
    <row r="44" ht="22.75" customHeight="true" spans="1:8">
      <c r="A44" s="49" t="s">
        <v>108</v>
      </c>
      <c r="B44" s="49" t="s">
        <v>109</v>
      </c>
      <c r="C44" s="50">
        <v>31</v>
      </c>
      <c r="D44" s="50">
        <v>8</v>
      </c>
      <c r="E44" s="50">
        <v>8</v>
      </c>
      <c r="F44" s="64">
        <f t="shared" si="3"/>
        <v>1</v>
      </c>
      <c r="G44" s="65">
        <v>0</v>
      </c>
      <c r="H44" s="64"/>
    </row>
    <row r="45" ht="22.75" customHeight="true" spans="1:8">
      <c r="A45" s="51" t="s">
        <v>110</v>
      </c>
      <c r="B45" s="51" t="s">
        <v>111</v>
      </c>
      <c r="C45" s="52">
        <v>31</v>
      </c>
      <c r="D45" s="52">
        <v>8</v>
      </c>
      <c r="E45" s="52">
        <v>8</v>
      </c>
      <c r="F45" s="64">
        <f t="shared" si="3"/>
        <v>1</v>
      </c>
      <c r="G45" s="67">
        <v>0</v>
      </c>
      <c r="H45" s="64"/>
    </row>
    <row r="46" ht="22.75" customHeight="true" spans="1:8">
      <c r="A46" s="49" t="s">
        <v>112</v>
      </c>
      <c r="B46" s="49" t="s">
        <v>113</v>
      </c>
      <c r="C46" s="50">
        <v>202</v>
      </c>
      <c r="D46" s="50">
        <v>551.864373</v>
      </c>
      <c r="E46" s="50">
        <v>551.864373</v>
      </c>
      <c r="F46" s="64">
        <f t="shared" si="3"/>
        <v>1</v>
      </c>
      <c r="G46" s="65">
        <v>82.4766</v>
      </c>
      <c r="H46" s="64">
        <f t="shared" ref="H46:H77" si="4">E46/G46</f>
        <v>6.69116298441012</v>
      </c>
    </row>
    <row r="47" ht="22.75" customHeight="true" spans="1:8">
      <c r="A47" s="51" t="s">
        <v>114</v>
      </c>
      <c r="B47" s="51" t="s">
        <v>113</v>
      </c>
      <c r="C47" s="52">
        <v>202</v>
      </c>
      <c r="D47" s="52">
        <v>551.864373</v>
      </c>
      <c r="E47" s="52">
        <v>551.864373</v>
      </c>
      <c r="F47" s="64">
        <f t="shared" si="3"/>
        <v>1</v>
      </c>
      <c r="G47" s="67">
        <v>82.4766</v>
      </c>
      <c r="H47" s="64">
        <f t="shared" si="4"/>
        <v>6.69116298441012</v>
      </c>
    </row>
    <row r="48" ht="22.75" customHeight="true" spans="1:8">
      <c r="A48" s="49" t="s">
        <v>115</v>
      </c>
      <c r="B48" s="49" t="s">
        <v>116</v>
      </c>
      <c r="C48" s="50">
        <v>367.07</v>
      </c>
      <c r="D48" s="50">
        <v>250.746863</v>
      </c>
      <c r="E48" s="50">
        <v>250.746863</v>
      </c>
      <c r="F48" s="64">
        <f t="shared" si="3"/>
        <v>1</v>
      </c>
      <c r="G48" s="65">
        <v>224.734021</v>
      </c>
      <c r="H48" s="64">
        <f t="shared" si="4"/>
        <v>1.11574946189389</v>
      </c>
    </row>
    <row r="49" ht="22.75" customHeight="true" spans="1:8">
      <c r="A49" s="49" t="s">
        <v>117</v>
      </c>
      <c r="B49" s="49" t="s">
        <v>118</v>
      </c>
      <c r="C49" s="50">
        <v>139</v>
      </c>
      <c r="D49" s="50">
        <v>54.0181</v>
      </c>
      <c r="E49" s="50">
        <v>54.0181</v>
      </c>
      <c r="F49" s="64">
        <f t="shared" si="3"/>
        <v>1</v>
      </c>
      <c r="G49" s="65">
        <v>110.47751</v>
      </c>
      <c r="H49" s="64">
        <f t="shared" si="4"/>
        <v>0.488951099640099</v>
      </c>
    </row>
    <row r="50" ht="22.75" customHeight="true" spans="1:8">
      <c r="A50" s="51" t="s">
        <v>119</v>
      </c>
      <c r="B50" s="51" t="s">
        <v>120</v>
      </c>
      <c r="C50" s="52">
        <v>0.5</v>
      </c>
      <c r="D50" s="52">
        <v>0.9498</v>
      </c>
      <c r="E50" s="52">
        <v>0.9498</v>
      </c>
      <c r="F50" s="64">
        <f t="shared" si="3"/>
        <v>1</v>
      </c>
      <c r="G50" s="67">
        <v>0</v>
      </c>
      <c r="H50" s="64"/>
    </row>
    <row r="51" ht="22.75" customHeight="true" spans="1:8">
      <c r="A51" s="51" t="s">
        <v>121</v>
      </c>
      <c r="B51" s="51" t="s">
        <v>122</v>
      </c>
      <c r="C51" s="52">
        <v>138.5</v>
      </c>
      <c r="D51" s="52">
        <v>53.0683</v>
      </c>
      <c r="E51" s="52">
        <v>53.0683</v>
      </c>
      <c r="F51" s="64">
        <f t="shared" si="3"/>
        <v>1</v>
      </c>
      <c r="G51" s="67">
        <v>110.47751</v>
      </c>
      <c r="H51" s="64">
        <f t="shared" si="4"/>
        <v>0.48035387473885</v>
      </c>
    </row>
    <row r="52" ht="22.75" customHeight="true" spans="1:8">
      <c r="A52" s="49" t="s">
        <v>123</v>
      </c>
      <c r="B52" s="49" t="s">
        <v>124</v>
      </c>
      <c r="C52" s="50">
        <v>12.5</v>
      </c>
      <c r="D52" s="50">
        <v>0</v>
      </c>
      <c r="E52" s="50">
        <v>0</v>
      </c>
      <c r="F52" s="64"/>
      <c r="G52" s="65">
        <v>0</v>
      </c>
      <c r="H52" s="64"/>
    </row>
    <row r="53" ht="22.75" customHeight="true" spans="1:8">
      <c r="A53" s="51" t="s">
        <v>125</v>
      </c>
      <c r="B53" s="51" t="s">
        <v>126</v>
      </c>
      <c r="C53" s="52">
        <v>12.5</v>
      </c>
      <c r="D53" s="52">
        <v>0</v>
      </c>
      <c r="E53" s="52">
        <v>0</v>
      </c>
      <c r="F53" s="64"/>
      <c r="G53" s="67">
        <v>0</v>
      </c>
      <c r="H53" s="64"/>
    </row>
    <row r="54" ht="22.75" customHeight="true" spans="1:8">
      <c r="A54" s="49" t="s">
        <v>127</v>
      </c>
      <c r="B54" s="49" t="s">
        <v>128</v>
      </c>
      <c r="C54" s="50">
        <v>215.57</v>
      </c>
      <c r="D54" s="50">
        <v>196.728763</v>
      </c>
      <c r="E54" s="50">
        <v>196.728763</v>
      </c>
      <c r="F54" s="64">
        <f t="shared" si="3"/>
        <v>1</v>
      </c>
      <c r="G54" s="65">
        <v>114.256511</v>
      </c>
      <c r="H54" s="64">
        <f t="shared" si="4"/>
        <v>1.72181664990628</v>
      </c>
    </row>
    <row r="55" ht="22.75" customHeight="true" spans="1:8">
      <c r="A55" s="51" t="s">
        <v>129</v>
      </c>
      <c r="B55" s="51" t="s">
        <v>128</v>
      </c>
      <c r="C55" s="52">
        <v>215.57</v>
      </c>
      <c r="D55" s="52">
        <v>196.728763</v>
      </c>
      <c r="E55" s="52">
        <v>196.728763</v>
      </c>
      <c r="F55" s="64">
        <f t="shared" si="3"/>
        <v>1</v>
      </c>
      <c r="G55" s="67">
        <v>114.256511</v>
      </c>
      <c r="H55" s="64">
        <f t="shared" si="4"/>
        <v>1.72181664990628</v>
      </c>
    </row>
    <row r="56" ht="22.75" customHeight="true" spans="1:8">
      <c r="A56" s="49" t="s">
        <v>130</v>
      </c>
      <c r="B56" s="49" t="s">
        <v>131</v>
      </c>
      <c r="C56" s="50">
        <v>16554.52</v>
      </c>
      <c r="D56" s="50">
        <v>15227.966712</v>
      </c>
      <c r="E56" s="50">
        <v>15227.966712</v>
      </c>
      <c r="F56" s="64">
        <f t="shared" si="3"/>
        <v>1</v>
      </c>
      <c r="G56" s="65">
        <v>21900.335255</v>
      </c>
      <c r="H56" s="64">
        <f t="shared" si="4"/>
        <v>0.695330301326019</v>
      </c>
    </row>
    <row r="57" customFormat="true" ht="22.75" customHeight="true" spans="1:8">
      <c r="A57" s="88" t="s">
        <v>132</v>
      </c>
      <c r="B57" s="88" t="s">
        <v>133</v>
      </c>
      <c r="C57" s="65">
        <v>0</v>
      </c>
      <c r="D57" s="65">
        <v>0</v>
      </c>
      <c r="E57" s="65">
        <v>0</v>
      </c>
      <c r="F57" s="64"/>
      <c r="G57" s="90">
        <v>1.5</v>
      </c>
      <c r="H57" s="64">
        <f t="shared" si="4"/>
        <v>0</v>
      </c>
    </row>
    <row r="58" customFormat="true" ht="22.75" customHeight="true" spans="1:8">
      <c r="A58" s="89" t="s">
        <v>134</v>
      </c>
      <c r="B58" s="89" t="s">
        <v>135</v>
      </c>
      <c r="C58" s="67">
        <v>0</v>
      </c>
      <c r="D58" s="67">
        <v>0</v>
      </c>
      <c r="E58" s="67">
        <v>0</v>
      </c>
      <c r="F58" s="64"/>
      <c r="G58" s="91">
        <v>1.5</v>
      </c>
      <c r="H58" s="64">
        <f t="shared" si="4"/>
        <v>0</v>
      </c>
    </row>
    <row r="59" ht="22.75" customHeight="true" spans="1:8">
      <c r="A59" s="49" t="s">
        <v>136</v>
      </c>
      <c r="B59" s="49" t="s">
        <v>137</v>
      </c>
      <c r="C59" s="50">
        <v>1126.28</v>
      </c>
      <c r="D59" s="50">
        <v>1009.913762</v>
      </c>
      <c r="E59" s="50">
        <v>1009.913762</v>
      </c>
      <c r="F59" s="64">
        <f t="shared" si="3"/>
        <v>1</v>
      </c>
      <c r="G59" s="65">
        <v>451.583665</v>
      </c>
      <c r="H59" s="64">
        <f t="shared" si="4"/>
        <v>2.23638240324747</v>
      </c>
    </row>
    <row r="60" ht="22.75" customHeight="true" spans="1:8">
      <c r="A60" s="51" t="s">
        <v>138</v>
      </c>
      <c r="B60" s="51" t="s">
        <v>139</v>
      </c>
      <c r="C60" s="52">
        <v>1126.28</v>
      </c>
      <c r="D60" s="52">
        <v>1009.913762</v>
      </c>
      <c r="E60" s="52">
        <v>1009.913762</v>
      </c>
      <c r="F60" s="64">
        <f t="shared" si="3"/>
        <v>1</v>
      </c>
      <c r="G60" s="67">
        <v>451.583665</v>
      </c>
      <c r="H60" s="64">
        <f t="shared" si="4"/>
        <v>2.23638240324747</v>
      </c>
    </row>
    <row r="61" ht="22.75" customHeight="true" spans="1:8">
      <c r="A61" s="49" t="s">
        <v>140</v>
      </c>
      <c r="B61" s="49" t="s">
        <v>141</v>
      </c>
      <c r="C61" s="50">
        <v>1225</v>
      </c>
      <c r="D61" s="50">
        <v>1104.085349</v>
      </c>
      <c r="E61" s="50">
        <v>1104.085349</v>
      </c>
      <c r="F61" s="64">
        <f t="shared" si="3"/>
        <v>1</v>
      </c>
      <c r="G61" s="65">
        <v>917.32864</v>
      </c>
      <c r="H61" s="64">
        <f t="shared" si="4"/>
        <v>1.20358757031722</v>
      </c>
    </row>
    <row r="62" ht="22.75" customHeight="true" spans="1:8">
      <c r="A62" s="51" t="s">
        <v>142</v>
      </c>
      <c r="B62" s="51" t="s">
        <v>143</v>
      </c>
      <c r="C62" s="52">
        <v>2.29</v>
      </c>
      <c r="D62" s="52">
        <v>1.281</v>
      </c>
      <c r="E62" s="52">
        <v>1.281</v>
      </c>
      <c r="F62" s="64">
        <f t="shared" si="3"/>
        <v>1</v>
      </c>
      <c r="G62" s="67">
        <v>21.722</v>
      </c>
      <c r="H62" s="64">
        <f t="shared" si="4"/>
        <v>0.0589724703066016</v>
      </c>
    </row>
    <row r="63" ht="22.75" customHeight="true" spans="1:8">
      <c r="A63" s="51" t="s">
        <v>144</v>
      </c>
      <c r="B63" s="51" t="s">
        <v>145</v>
      </c>
      <c r="C63" s="52">
        <v>190.95</v>
      </c>
      <c r="D63" s="52">
        <v>183.015</v>
      </c>
      <c r="E63" s="52">
        <v>183.015</v>
      </c>
      <c r="F63" s="64">
        <f t="shared" si="3"/>
        <v>1</v>
      </c>
      <c r="G63" s="67">
        <v>66.6237</v>
      </c>
      <c r="H63" s="64">
        <f t="shared" si="4"/>
        <v>2.74699543856015</v>
      </c>
    </row>
    <row r="64" ht="22.75" customHeight="true" spans="1:8">
      <c r="A64" s="51" t="s">
        <v>146</v>
      </c>
      <c r="B64" s="51" t="s">
        <v>147</v>
      </c>
      <c r="C64" s="52">
        <v>681.3</v>
      </c>
      <c r="D64" s="52">
        <v>613.022699</v>
      </c>
      <c r="E64" s="52">
        <v>613.022699</v>
      </c>
      <c r="F64" s="64">
        <f t="shared" si="3"/>
        <v>1</v>
      </c>
      <c r="G64" s="67">
        <v>555.09334</v>
      </c>
      <c r="H64" s="64">
        <f t="shared" si="4"/>
        <v>1.10435967219495</v>
      </c>
    </row>
    <row r="65" ht="22.75" customHeight="true" spans="1:8">
      <c r="A65" s="51" t="s">
        <v>148</v>
      </c>
      <c r="B65" s="51" t="s">
        <v>149</v>
      </c>
      <c r="C65" s="52">
        <v>350.3</v>
      </c>
      <c r="D65" s="52">
        <v>306.28665</v>
      </c>
      <c r="E65" s="52">
        <v>306.28665</v>
      </c>
      <c r="F65" s="64">
        <f t="shared" si="3"/>
        <v>1</v>
      </c>
      <c r="G65" s="67">
        <v>273.8896</v>
      </c>
      <c r="H65" s="64">
        <f t="shared" si="4"/>
        <v>1.11828506814425</v>
      </c>
    </row>
    <row r="66" ht="22.75" customHeight="true" spans="1:8">
      <c r="A66" s="51" t="s">
        <v>150</v>
      </c>
      <c r="B66" s="51" t="s">
        <v>151</v>
      </c>
      <c r="C66" s="52">
        <v>0.16</v>
      </c>
      <c r="D66" s="52">
        <v>0.48</v>
      </c>
      <c r="E66" s="52">
        <v>0.48</v>
      </c>
      <c r="F66" s="64">
        <f t="shared" si="3"/>
        <v>1</v>
      </c>
      <c r="G66" s="67">
        <v>0</v>
      </c>
      <c r="H66" s="64"/>
    </row>
    <row r="67" ht="22.75" customHeight="true" spans="1:8">
      <c r="A67" s="49" t="s">
        <v>152</v>
      </c>
      <c r="B67" s="49" t="s">
        <v>153</v>
      </c>
      <c r="C67" s="50">
        <v>11278.22</v>
      </c>
      <c r="D67" s="50">
        <v>11033.313787</v>
      </c>
      <c r="E67" s="50">
        <v>11033.313787</v>
      </c>
      <c r="F67" s="64">
        <f t="shared" si="3"/>
        <v>1</v>
      </c>
      <c r="G67" s="65">
        <v>17645.280923</v>
      </c>
      <c r="H67" s="64">
        <f t="shared" si="4"/>
        <v>0.625284110530565</v>
      </c>
    </row>
    <row r="68" ht="22.75" customHeight="true" spans="1:8">
      <c r="A68" s="51" t="s">
        <v>154</v>
      </c>
      <c r="B68" s="51" t="s">
        <v>155</v>
      </c>
      <c r="C68" s="52">
        <v>3</v>
      </c>
      <c r="D68" s="52">
        <v>0.588478</v>
      </c>
      <c r="E68" s="52">
        <v>0.588478</v>
      </c>
      <c r="F68" s="64">
        <f t="shared" si="3"/>
        <v>1</v>
      </c>
      <c r="G68" s="67">
        <v>1.41</v>
      </c>
      <c r="H68" s="64">
        <f t="shared" si="4"/>
        <v>0.417360283687943</v>
      </c>
    </row>
    <row r="69" ht="22.75" customHeight="true" spans="1:8">
      <c r="A69" s="51" t="s">
        <v>156</v>
      </c>
      <c r="B69" s="51" t="s">
        <v>157</v>
      </c>
      <c r="C69" s="52">
        <v>11275.22</v>
      </c>
      <c r="D69" s="52">
        <v>11032.725309</v>
      </c>
      <c r="E69" s="52">
        <v>11032.725309</v>
      </c>
      <c r="F69" s="64">
        <f t="shared" ref="F69:F100" si="5">E69/D69</f>
        <v>1</v>
      </c>
      <c r="G69" s="67">
        <v>17643.870923</v>
      </c>
      <c r="H69" s="64">
        <f t="shared" si="4"/>
        <v>0.625300726645993</v>
      </c>
    </row>
    <row r="70" ht="22.75" customHeight="true" spans="1:8">
      <c r="A70" s="49" t="s">
        <v>158</v>
      </c>
      <c r="B70" s="49" t="s">
        <v>159</v>
      </c>
      <c r="C70" s="50">
        <v>134.36</v>
      </c>
      <c r="D70" s="50">
        <v>141.495379</v>
      </c>
      <c r="E70" s="50">
        <v>141.495379</v>
      </c>
      <c r="F70" s="64">
        <f t="shared" si="5"/>
        <v>1</v>
      </c>
      <c r="G70" s="65">
        <v>131.879114</v>
      </c>
      <c r="H70" s="64">
        <f t="shared" si="4"/>
        <v>1.07291727028133</v>
      </c>
    </row>
    <row r="71" ht="22.75" customHeight="true" spans="1:8">
      <c r="A71" s="51" t="s">
        <v>160</v>
      </c>
      <c r="B71" s="51" t="s">
        <v>161</v>
      </c>
      <c r="C71" s="52">
        <v>2.93</v>
      </c>
      <c r="D71" s="52">
        <v>41.28</v>
      </c>
      <c r="E71" s="52">
        <v>41.28</v>
      </c>
      <c r="F71" s="64">
        <f t="shared" si="5"/>
        <v>1</v>
      </c>
      <c r="G71" s="67">
        <v>128.229114</v>
      </c>
      <c r="H71" s="64">
        <f t="shared" si="4"/>
        <v>0.321923771539122</v>
      </c>
    </row>
    <row r="72" ht="22.75" customHeight="true" spans="1:8">
      <c r="A72" s="51" t="s">
        <v>162</v>
      </c>
      <c r="B72" s="51" t="s">
        <v>163</v>
      </c>
      <c r="C72" s="52">
        <v>131.43</v>
      </c>
      <c r="D72" s="52">
        <v>100.215379</v>
      </c>
      <c r="E72" s="52">
        <v>100.215379</v>
      </c>
      <c r="F72" s="64">
        <f t="shared" si="5"/>
        <v>1</v>
      </c>
      <c r="G72" s="67">
        <v>3.65</v>
      </c>
      <c r="H72" s="64">
        <f t="shared" si="4"/>
        <v>27.4562682191781</v>
      </c>
    </row>
    <row r="73" ht="22.75" customHeight="true" spans="1:8">
      <c r="A73" s="49" t="s">
        <v>164</v>
      </c>
      <c r="B73" s="49" t="s">
        <v>165</v>
      </c>
      <c r="C73" s="50">
        <v>0.7</v>
      </c>
      <c r="D73" s="50">
        <v>0.7</v>
      </c>
      <c r="E73" s="50">
        <v>0.7</v>
      </c>
      <c r="F73" s="64">
        <f t="shared" si="5"/>
        <v>1</v>
      </c>
      <c r="G73" s="65">
        <v>8.0911</v>
      </c>
      <c r="H73" s="64">
        <f t="shared" si="4"/>
        <v>0.0865148125718382</v>
      </c>
    </row>
    <row r="74" ht="22.75" customHeight="true" spans="1:8">
      <c r="A74" s="51" t="s">
        <v>166</v>
      </c>
      <c r="B74" s="51" t="s">
        <v>167</v>
      </c>
      <c r="C74" s="52">
        <v>0.7</v>
      </c>
      <c r="D74" s="52">
        <v>0.7</v>
      </c>
      <c r="E74" s="52">
        <v>0.7</v>
      </c>
      <c r="F74" s="64">
        <f t="shared" si="5"/>
        <v>1</v>
      </c>
      <c r="G74" s="67">
        <v>8.0911</v>
      </c>
      <c r="H74" s="64">
        <f t="shared" si="4"/>
        <v>0.0865148125718382</v>
      </c>
    </row>
    <row r="75" ht="22.75" customHeight="true" spans="1:8">
      <c r="A75" s="49" t="s">
        <v>168</v>
      </c>
      <c r="B75" s="49" t="s">
        <v>169</v>
      </c>
      <c r="C75" s="50">
        <v>1524.35</v>
      </c>
      <c r="D75" s="50">
        <v>947.193533</v>
      </c>
      <c r="E75" s="50">
        <v>947.193533</v>
      </c>
      <c r="F75" s="64">
        <f t="shared" si="5"/>
        <v>1</v>
      </c>
      <c r="G75" s="65">
        <v>693.145958</v>
      </c>
      <c r="H75" s="64">
        <f t="shared" si="4"/>
        <v>1.36651382305255</v>
      </c>
    </row>
    <row r="76" ht="22.75" customHeight="true" spans="1:8">
      <c r="A76" s="51" t="s">
        <v>170</v>
      </c>
      <c r="B76" s="51" t="s">
        <v>171</v>
      </c>
      <c r="C76" s="52">
        <v>438.4</v>
      </c>
      <c r="D76" s="52">
        <v>362.640456</v>
      </c>
      <c r="E76" s="52">
        <v>362.640456</v>
      </c>
      <c r="F76" s="64">
        <f t="shared" si="5"/>
        <v>1</v>
      </c>
      <c r="G76" s="67">
        <v>302.400058</v>
      </c>
      <c r="H76" s="64">
        <f t="shared" si="4"/>
        <v>1.1992076271361</v>
      </c>
    </row>
    <row r="77" ht="22.75" customHeight="true" spans="1:8">
      <c r="A77" s="51" t="s">
        <v>172</v>
      </c>
      <c r="B77" s="51" t="s">
        <v>173</v>
      </c>
      <c r="C77" s="52">
        <v>30</v>
      </c>
      <c r="D77" s="52">
        <v>30</v>
      </c>
      <c r="E77" s="52">
        <v>30</v>
      </c>
      <c r="F77" s="64">
        <f t="shared" si="5"/>
        <v>1</v>
      </c>
      <c r="G77" s="67">
        <v>45</v>
      </c>
      <c r="H77" s="64">
        <f t="shared" si="4"/>
        <v>0.666666666666667</v>
      </c>
    </row>
    <row r="78" ht="22.75" customHeight="true" spans="1:8">
      <c r="A78" s="51" t="s">
        <v>174</v>
      </c>
      <c r="B78" s="51" t="s">
        <v>175</v>
      </c>
      <c r="C78" s="52">
        <v>1049.79</v>
      </c>
      <c r="D78" s="52">
        <v>553.659077</v>
      </c>
      <c r="E78" s="52">
        <v>553.659077</v>
      </c>
      <c r="F78" s="64">
        <f t="shared" si="5"/>
        <v>1</v>
      </c>
      <c r="G78" s="67">
        <v>345.4079</v>
      </c>
      <c r="H78" s="64">
        <f t="shared" ref="H78:H109" si="6">E78/G78</f>
        <v>1.60291376369794</v>
      </c>
    </row>
    <row r="79" ht="22.75" customHeight="true" spans="1:8">
      <c r="A79" s="51" t="s">
        <v>176</v>
      </c>
      <c r="B79" s="51" t="s">
        <v>177</v>
      </c>
      <c r="C79" s="52">
        <v>6.16</v>
      </c>
      <c r="D79" s="52">
        <v>0.894</v>
      </c>
      <c r="E79" s="52">
        <v>0.894</v>
      </c>
      <c r="F79" s="64">
        <f t="shared" si="5"/>
        <v>1</v>
      </c>
      <c r="G79" s="67">
        <v>0.338</v>
      </c>
      <c r="H79" s="64">
        <f t="shared" si="6"/>
        <v>2.64497041420118</v>
      </c>
    </row>
    <row r="80" ht="22.75" customHeight="true" spans="1:8">
      <c r="A80" s="49" t="s">
        <v>178</v>
      </c>
      <c r="B80" s="49" t="s">
        <v>179</v>
      </c>
      <c r="C80" s="50">
        <v>551.53</v>
      </c>
      <c r="D80" s="50">
        <v>379.263584</v>
      </c>
      <c r="E80" s="50">
        <v>379.263584</v>
      </c>
      <c r="F80" s="64">
        <f t="shared" si="5"/>
        <v>1</v>
      </c>
      <c r="G80" s="65">
        <v>416.815276</v>
      </c>
      <c r="H80" s="64">
        <f t="shared" si="6"/>
        <v>0.909908071603403</v>
      </c>
    </row>
    <row r="81" ht="22.75" customHeight="true" spans="1:8">
      <c r="A81" s="51" t="s">
        <v>180</v>
      </c>
      <c r="B81" s="51" t="s">
        <v>181</v>
      </c>
      <c r="C81" s="52">
        <v>7.71</v>
      </c>
      <c r="D81" s="52">
        <v>3.34168</v>
      </c>
      <c r="E81" s="52">
        <v>3.34168</v>
      </c>
      <c r="F81" s="64">
        <f t="shared" si="5"/>
        <v>1</v>
      </c>
      <c r="G81" s="67">
        <v>4.5527</v>
      </c>
      <c r="H81" s="64">
        <f t="shared" si="6"/>
        <v>0.73399960463022</v>
      </c>
    </row>
    <row r="82" ht="22.75" customHeight="true" spans="1:8">
      <c r="A82" s="51" t="s">
        <v>182</v>
      </c>
      <c r="B82" s="51" t="s">
        <v>183</v>
      </c>
      <c r="C82" s="52">
        <v>245.53</v>
      </c>
      <c r="D82" s="52">
        <v>148.544224</v>
      </c>
      <c r="E82" s="52">
        <v>148.544224</v>
      </c>
      <c r="F82" s="64">
        <f t="shared" si="5"/>
        <v>1</v>
      </c>
      <c r="G82" s="67">
        <v>148.222608</v>
      </c>
      <c r="H82" s="64">
        <f t="shared" si="6"/>
        <v>1.00216981744107</v>
      </c>
    </row>
    <row r="83" ht="22.75" customHeight="true" spans="1:8">
      <c r="A83" s="51" t="s">
        <v>184</v>
      </c>
      <c r="B83" s="51" t="s">
        <v>185</v>
      </c>
      <c r="C83" s="52">
        <v>18.7</v>
      </c>
      <c r="D83" s="52">
        <v>0</v>
      </c>
      <c r="E83" s="52">
        <v>0</v>
      </c>
      <c r="F83" s="64"/>
      <c r="G83" s="67">
        <v>0</v>
      </c>
      <c r="H83" s="64"/>
    </row>
    <row r="84" ht="22.75" customHeight="true" spans="1:8">
      <c r="A84" s="51" t="s">
        <v>186</v>
      </c>
      <c r="B84" s="51" t="s">
        <v>187</v>
      </c>
      <c r="C84" s="52">
        <v>279.59</v>
      </c>
      <c r="D84" s="52">
        <v>227.37768</v>
      </c>
      <c r="E84" s="52">
        <v>227.37768</v>
      </c>
      <c r="F84" s="64">
        <f t="shared" si="5"/>
        <v>1</v>
      </c>
      <c r="G84" s="67">
        <v>264.039968</v>
      </c>
      <c r="H84" s="64">
        <f t="shared" si="6"/>
        <v>0.861148718212237</v>
      </c>
    </row>
    <row r="85" customFormat="true" ht="22.75" customHeight="true" spans="1:8">
      <c r="A85" s="88" t="s">
        <v>188</v>
      </c>
      <c r="B85" s="88" t="s">
        <v>189</v>
      </c>
      <c r="C85" s="65">
        <v>0</v>
      </c>
      <c r="D85" s="65">
        <v>0</v>
      </c>
      <c r="E85" s="65">
        <v>0</v>
      </c>
      <c r="F85" s="64"/>
      <c r="G85" s="65">
        <v>10</v>
      </c>
      <c r="H85" s="64">
        <f t="shared" si="6"/>
        <v>0</v>
      </c>
    </row>
    <row r="86" customFormat="true" ht="22.75" customHeight="true" spans="1:8">
      <c r="A86" s="89" t="s">
        <v>190</v>
      </c>
      <c r="B86" s="89" t="s">
        <v>191</v>
      </c>
      <c r="C86" s="67">
        <v>0</v>
      </c>
      <c r="D86" s="67">
        <v>0</v>
      </c>
      <c r="E86" s="67">
        <v>0</v>
      </c>
      <c r="F86" s="64"/>
      <c r="G86" s="67">
        <v>10</v>
      </c>
      <c r="H86" s="64">
        <f t="shared" si="6"/>
        <v>0</v>
      </c>
    </row>
    <row r="87" ht="22.75" customHeight="true" spans="1:8">
      <c r="A87" s="49" t="s">
        <v>192</v>
      </c>
      <c r="B87" s="49" t="s">
        <v>193</v>
      </c>
      <c r="C87" s="50">
        <v>39</v>
      </c>
      <c r="D87" s="50">
        <v>26.7105</v>
      </c>
      <c r="E87" s="50">
        <v>26.7105</v>
      </c>
      <c r="F87" s="64">
        <f t="shared" si="5"/>
        <v>1</v>
      </c>
      <c r="G87" s="65">
        <v>32.061</v>
      </c>
      <c r="H87" s="64">
        <f t="shared" si="6"/>
        <v>0.833114999532142</v>
      </c>
    </row>
    <row r="88" ht="22.75" customHeight="true" spans="1:8">
      <c r="A88" s="51" t="s">
        <v>194</v>
      </c>
      <c r="B88" s="51" t="s">
        <v>195</v>
      </c>
      <c r="C88" s="52">
        <v>39</v>
      </c>
      <c r="D88" s="52">
        <v>26.7105</v>
      </c>
      <c r="E88" s="52">
        <v>26.7105</v>
      </c>
      <c r="F88" s="64">
        <f t="shared" si="5"/>
        <v>1</v>
      </c>
      <c r="G88" s="67">
        <v>32.061</v>
      </c>
      <c r="H88" s="64">
        <f t="shared" si="6"/>
        <v>0.833114999532142</v>
      </c>
    </row>
    <row r="89" ht="22.75" customHeight="true" spans="1:8">
      <c r="A89" s="49" t="s">
        <v>196</v>
      </c>
      <c r="B89" s="49" t="s">
        <v>197</v>
      </c>
      <c r="C89" s="50">
        <v>191.58</v>
      </c>
      <c r="D89" s="50">
        <v>148.4344</v>
      </c>
      <c r="E89" s="50">
        <v>148.4344</v>
      </c>
      <c r="F89" s="64">
        <f t="shared" si="5"/>
        <v>1</v>
      </c>
      <c r="G89" s="65">
        <v>175.051706</v>
      </c>
      <c r="H89" s="64">
        <f t="shared" si="6"/>
        <v>0.847946034870406</v>
      </c>
    </row>
    <row r="90" ht="22.75" customHeight="true" spans="1:8">
      <c r="A90" s="51" t="s">
        <v>198</v>
      </c>
      <c r="B90" s="51" t="s">
        <v>199</v>
      </c>
      <c r="C90" s="52">
        <v>70.88</v>
      </c>
      <c r="D90" s="52">
        <v>66.2872</v>
      </c>
      <c r="E90" s="52">
        <v>66.2872</v>
      </c>
      <c r="F90" s="64">
        <f t="shared" si="5"/>
        <v>1</v>
      </c>
      <c r="G90" s="67">
        <v>78.837766</v>
      </c>
      <c r="H90" s="64">
        <f t="shared" si="6"/>
        <v>0.840805154220123</v>
      </c>
    </row>
    <row r="91" ht="22.75" customHeight="true" spans="1:8">
      <c r="A91" s="51" t="s">
        <v>200</v>
      </c>
      <c r="B91" s="51" t="s">
        <v>201</v>
      </c>
      <c r="C91" s="52">
        <v>120.7</v>
      </c>
      <c r="D91" s="52">
        <v>82.1472</v>
      </c>
      <c r="E91" s="52">
        <v>82.1472</v>
      </c>
      <c r="F91" s="64">
        <f t="shared" si="5"/>
        <v>1</v>
      </c>
      <c r="G91" s="67">
        <v>96.21394</v>
      </c>
      <c r="H91" s="64">
        <f t="shared" si="6"/>
        <v>0.853797277192889</v>
      </c>
    </row>
    <row r="92" ht="22.75" customHeight="true" spans="1:8">
      <c r="A92" s="49" t="s">
        <v>202</v>
      </c>
      <c r="B92" s="49" t="s">
        <v>203</v>
      </c>
      <c r="C92" s="50">
        <v>5.89</v>
      </c>
      <c r="D92" s="50">
        <v>5.89</v>
      </c>
      <c r="E92" s="50">
        <v>5.89</v>
      </c>
      <c r="F92" s="64">
        <f t="shared" si="5"/>
        <v>1</v>
      </c>
      <c r="G92" s="65">
        <v>27.26328</v>
      </c>
      <c r="H92" s="64">
        <f t="shared" si="6"/>
        <v>0.216041503443459</v>
      </c>
    </row>
    <row r="93" ht="22.75" customHeight="true" spans="1:8">
      <c r="A93" s="51" t="s">
        <v>204</v>
      </c>
      <c r="B93" s="51" t="s">
        <v>205</v>
      </c>
      <c r="C93" s="52">
        <v>5.89</v>
      </c>
      <c r="D93" s="52">
        <v>5.89</v>
      </c>
      <c r="E93" s="52">
        <v>5.89</v>
      </c>
      <c r="F93" s="64">
        <f t="shared" si="5"/>
        <v>1</v>
      </c>
      <c r="G93" s="67">
        <v>27.26328</v>
      </c>
      <c r="H93" s="64">
        <f t="shared" si="6"/>
        <v>0.216041503443459</v>
      </c>
    </row>
    <row r="94" ht="22.75" customHeight="true" spans="1:8">
      <c r="A94" s="49" t="s">
        <v>206</v>
      </c>
      <c r="B94" s="49" t="s">
        <v>207</v>
      </c>
      <c r="C94" s="50">
        <v>477.61</v>
      </c>
      <c r="D94" s="50">
        <v>430.966418</v>
      </c>
      <c r="E94" s="50">
        <v>430.966418</v>
      </c>
      <c r="F94" s="64">
        <f t="shared" si="5"/>
        <v>1</v>
      </c>
      <c r="G94" s="65">
        <v>1390.334593</v>
      </c>
      <c r="H94" s="64">
        <f t="shared" si="6"/>
        <v>0.309973167732294</v>
      </c>
    </row>
    <row r="95" ht="22.75" customHeight="true" spans="1:8">
      <c r="A95" s="51" t="s">
        <v>208</v>
      </c>
      <c r="B95" s="51" t="s">
        <v>207</v>
      </c>
      <c r="C95" s="52">
        <v>477.61</v>
      </c>
      <c r="D95" s="52">
        <v>430.966418</v>
      </c>
      <c r="E95" s="52">
        <v>430.966418</v>
      </c>
      <c r="F95" s="64">
        <f t="shared" si="5"/>
        <v>1</v>
      </c>
      <c r="G95" s="67">
        <v>1390.334593</v>
      </c>
      <c r="H95" s="64">
        <f t="shared" si="6"/>
        <v>0.309973167732294</v>
      </c>
    </row>
    <row r="96" ht="22.75" customHeight="true" spans="1:8">
      <c r="A96" s="49" t="s">
        <v>209</v>
      </c>
      <c r="B96" s="49" t="s">
        <v>210</v>
      </c>
      <c r="C96" s="50">
        <v>1017.48</v>
      </c>
      <c r="D96" s="50">
        <v>1376.829312</v>
      </c>
      <c r="E96" s="50">
        <v>1376.829312</v>
      </c>
      <c r="F96" s="64">
        <f t="shared" si="5"/>
        <v>1</v>
      </c>
      <c r="G96" s="65">
        <v>2820.9249</v>
      </c>
      <c r="H96" s="64">
        <f t="shared" si="6"/>
        <v>0.488077265722317</v>
      </c>
    </row>
    <row r="97" customFormat="true" ht="22.75" customHeight="true" spans="1:8">
      <c r="A97" s="88" t="s">
        <v>211</v>
      </c>
      <c r="B97" s="88" t="s">
        <v>212</v>
      </c>
      <c r="C97" s="65">
        <v>0</v>
      </c>
      <c r="D97" s="65">
        <v>0</v>
      </c>
      <c r="E97" s="65">
        <v>0</v>
      </c>
      <c r="F97" s="64"/>
      <c r="G97" s="65">
        <v>382</v>
      </c>
      <c r="H97" s="64">
        <f t="shared" si="6"/>
        <v>0</v>
      </c>
    </row>
    <row r="98" customFormat="true" ht="22.75" customHeight="true" spans="1:8">
      <c r="A98" s="89" t="s">
        <v>213</v>
      </c>
      <c r="B98" s="89" t="s">
        <v>214</v>
      </c>
      <c r="C98" s="67">
        <v>0</v>
      </c>
      <c r="D98" s="67">
        <v>0</v>
      </c>
      <c r="E98" s="67">
        <v>0</v>
      </c>
      <c r="F98" s="64"/>
      <c r="G98" s="67">
        <v>382</v>
      </c>
      <c r="H98" s="64">
        <f t="shared" si="6"/>
        <v>0</v>
      </c>
    </row>
    <row r="99" ht="22.75" customHeight="true" spans="1:8">
      <c r="A99" s="49" t="s">
        <v>215</v>
      </c>
      <c r="B99" s="49" t="s">
        <v>216</v>
      </c>
      <c r="C99" s="50">
        <v>324.5</v>
      </c>
      <c r="D99" s="50">
        <v>293.569963</v>
      </c>
      <c r="E99" s="50">
        <v>293.569963</v>
      </c>
      <c r="F99" s="64">
        <f t="shared" si="5"/>
        <v>1</v>
      </c>
      <c r="G99" s="65">
        <v>1326.60893</v>
      </c>
      <c r="H99" s="64">
        <f t="shared" si="6"/>
        <v>0.221293522424879</v>
      </c>
    </row>
    <row r="100" ht="22.75" customHeight="true" spans="1:8">
      <c r="A100" s="51" t="s">
        <v>217</v>
      </c>
      <c r="B100" s="51" t="s">
        <v>218</v>
      </c>
      <c r="C100" s="52">
        <v>324.5</v>
      </c>
      <c r="D100" s="52">
        <v>293.569963</v>
      </c>
      <c r="E100" s="52">
        <v>293.569963</v>
      </c>
      <c r="F100" s="64">
        <f t="shared" si="5"/>
        <v>1</v>
      </c>
      <c r="G100" s="67">
        <v>1326.60893</v>
      </c>
      <c r="H100" s="64">
        <f t="shared" si="6"/>
        <v>0.221293522424879</v>
      </c>
    </row>
    <row r="101" customFormat="true" ht="22.75" customHeight="true" spans="1:8">
      <c r="A101" s="88" t="s">
        <v>219</v>
      </c>
      <c r="B101" s="88" t="s">
        <v>220</v>
      </c>
      <c r="C101" s="65">
        <v>0</v>
      </c>
      <c r="D101" s="65">
        <v>0</v>
      </c>
      <c r="E101" s="65">
        <v>0</v>
      </c>
      <c r="F101" s="64"/>
      <c r="G101" s="65">
        <v>24.46394</v>
      </c>
      <c r="H101" s="64">
        <f t="shared" si="6"/>
        <v>0</v>
      </c>
    </row>
    <row r="102" customFormat="true" ht="22.75" customHeight="true" spans="1:8">
      <c r="A102" s="89" t="s">
        <v>221</v>
      </c>
      <c r="B102" s="89" t="s">
        <v>222</v>
      </c>
      <c r="C102" s="67">
        <v>0</v>
      </c>
      <c r="D102" s="67">
        <v>0</v>
      </c>
      <c r="E102" s="67">
        <v>0</v>
      </c>
      <c r="F102" s="64"/>
      <c r="G102" s="67">
        <v>7</v>
      </c>
      <c r="H102" s="64">
        <f t="shared" si="6"/>
        <v>0</v>
      </c>
    </row>
    <row r="103" customFormat="true" ht="22.75" customHeight="true" spans="1:8">
      <c r="A103" s="89" t="s">
        <v>223</v>
      </c>
      <c r="B103" s="89" t="s">
        <v>224</v>
      </c>
      <c r="C103" s="67">
        <v>0</v>
      </c>
      <c r="D103" s="67">
        <v>0</v>
      </c>
      <c r="E103" s="67">
        <v>0</v>
      </c>
      <c r="F103" s="64"/>
      <c r="G103" s="67">
        <v>17.46394</v>
      </c>
      <c r="H103" s="64">
        <f t="shared" si="6"/>
        <v>0</v>
      </c>
    </row>
    <row r="104" ht="22.75" customHeight="true" spans="1:8">
      <c r="A104" s="49" t="s">
        <v>225</v>
      </c>
      <c r="B104" s="49" t="s">
        <v>226</v>
      </c>
      <c r="C104" s="50">
        <v>389.7</v>
      </c>
      <c r="D104" s="50">
        <v>289.832054</v>
      </c>
      <c r="E104" s="50">
        <v>289.832054</v>
      </c>
      <c r="F104" s="64">
        <f t="shared" ref="F101:F132" si="7">E104/D104</f>
        <v>1</v>
      </c>
      <c r="G104" s="65">
        <v>285.49009</v>
      </c>
      <c r="H104" s="64">
        <f t="shared" si="6"/>
        <v>1.0152088081236</v>
      </c>
    </row>
    <row r="105" ht="22.75" customHeight="true" spans="1:8">
      <c r="A105" s="51" t="s">
        <v>227</v>
      </c>
      <c r="B105" s="51" t="s">
        <v>228</v>
      </c>
      <c r="C105" s="52">
        <v>138</v>
      </c>
      <c r="D105" s="52">
        <v>87.177029</v>
      </c>
      <c r="E105" s="52">
        <v>87.177029</v>
      </c>
      <c r="F105" s="64">
        <f t="shared" si="7"/>
        <v>1</v>
      </c>
      <c r="G105" s="67">
        <v>86.84731</v>
      </c>
      <c r="H105" s="64">
        <f t="shared" si="6"/>
        <v>1.00379653670332</v>
      </c>
    </row>
    <row r="106" ht="22.75" customHeight="true" spans="1:8">
      <c r="A106" s="51" t="s">
        <v>229</v>
      </c>
      <c r="B106" s="51" t="s">
        <v>230</v>
      </c>
      <c r="C106" s="52">
        <v>251.7</v>
      </c>
      <c r="D106" s="52">
        <v>202.655025</v>
      </c>
      <c r="E106" s="52">
        <v>202.655025</v>
      </c>
      <c r="F106" s="64">
        <f t="shared" si="7"/>
        <v>1</v>
      </c>
      <c r="G106" s="67">
        <v>198.64278</v>
      </c>
      <c r="H106" s="64">
        <f t="shared" si="6"/>
        <v>1.02019829263364</v>
      </c>
    </row>
    <row r="107" ht="22.75" customHeight="true" spans="1:8">
      <c r="A107" s="49" t="s">
        <v>231</v>
      </c>
      <c r="B107" s="49" t="s">
        <v>232</v>
      </c>
      <c r="C107" s="50">
        <v>300.24</v>
      </c>
      <c r="D107" s="50">
        <v>792.075195</v>
      </c>
      <c r="E107" s="50">
        <v>792.075195</v>
      </c>
      <c r="F107" s="64">
        <f t="shared" si="7"/>
        <v>1</v>
      </c>
      <c r="G107" s="65">
        <v>674.33104</v>
      </c>
      <c r="H107" s="64">
        <f t="shared" si="6"/>
        <v>1.17460883159108</v>
      </c>
    </row>
    <row r="108" ht="22.75" customHeight="true" spans="1:8">
      <c r="A108" s="51" t="s">
        <v>233</v>
      </c>
      <c r="B108" s="51" t="s">
        <v>234</v>
      </c>
      <c r="C108" s="52">
        <v>300.24</v>
      </c>
      <c r="D108" s="52">
        <v>788.407695</v>
      </c>
      <c r="E108" s="52">
        <v>788.407695</v>
      </c>
      <c r="F108" s="64">
        <f t="shared" si="7"/>
        <v>1</v>
      </c>
      <c r="G108" s="67">
        <v>674.33104</v>
      </c>
      <c r="H108" s="64">
        <f t="shared" si="6"/>
        <v>1.16917010820086</v>
      </c>
    </row>
    <row r="109" ht="22.75" customHeight="true" spans="1:8">
      <c r="A109" s="51" t="s">
        <v>235</v>
      </c>
      <c r="B109" s="51" t="s">
        <v>236</v>
      </c>
      <c r="C109" s="52">
        <v>0</v>
      </c>
      <c r="D109" s="52">
        <v>3.6675</v>
      </c>
      <c r="E109" s="52">
        <v>3.6675</v>
      </c>
      <c r="F109" s="64">
        <f t="shared" si="7"/>
        <v>1</v>
      </c>
      <c r="G109" s="67">
        <v>0</v>
      </c>
      <c r="H109" s="64"/>
    </row>
    <row r="110" ht="22.75" customHeight="true" spans="1:8">
      <c r="A110" s="49" t="s">
        <v>237</v>
      </c>
      <c r="B110" s="49" t="s">
        <v>238</v>
      </c>
      <c r="C110" s="50">
        <v>3.04</v>
      </c>
      <c r="D110" s="50">
        <v>1.3521</v>
      </c>
      <c r="E110" s="50">
        <v>1.3521</v>
      </c>
      <c r="F110" s="64">
        <f t="shared" si="7"/>
        <v>1</v>
      </c>
      <c r="G110" s="65">
        <v>30.0809</v>
      </c>
      <c r="H110" s="64">
        <f t="shared" ref="H110:H141" si="8">E110/G110</f>
        <v>0.0449487881014198</v>
      </c>
    </row>
    <row r="111" ht="22.75" customHeight="true" spans="1:8">
      <c r="A111" s="51" t="s">
        <v>239</v>
      </c>
      <c r="B111" s="51" t="s">
        <v>240</v>
      </c>
      <c r="C111" s="52">
        <v>3.04</v>
      </c>
      <c r="D111" s="52">
        <v>1.3521</v>
      </c>
      <c r="E111" s="52">
        <v>1.3521</v>
      </c>
      <c r="F111" s="64">
        <f t="shared" si="7"/>
        <v>1</v>
      </c>
      <c r="G111" s="67">
        <v>30.0809</v>
      </c>
      <c r="H111" s="64">
        <f t="shared" si="8"/>
        <v>0.0449487881014198</v>
      </c>
    </row>
    <row r="112" customFormat="true" ht="22.75" customHeight="true" spans="1:8">
      <c r="A112" s="88" t="s">
        <v>241</v>
      </c>
      <c r="B112" s="88" t="s">
        <v>242</v>
      </c>
      <c r="C112" s="65">
        <v>0</v>
      </c>
      <c r="D112" s="65">
        <v>0</v>
      </c>
      <c r="E112" s="65">
        <v>0</v>
      </c>
      <c r="F112" s="64"/>
      <c r="G112" s="65">
        <v>97.95</v>
      </c>
      <c r="H112" s="64">
        <f t="shared" si="8"/>
        <v>0</v>
      </c>
    </row>
    <row r="113" customFormat="true" ht="22.75" customHeight="true" spans="1:8">
      <c r="A113" s="89" t="s">
        <v>243</v>
      </c>
      <c r="B113" s="89" t="s">
        <v>242</v>
      </c>
      <c r="C113" s="67">
        <v>0</v>
      </c>
      <c r="D113" s="67">
        <v>0</v>
      </c>
      <c r="E113" s="67">
        <v>0</v>
      </c>
      <c r="F113" s="64"/>
      <c r="G113" s="67">
        <v>97.95</v>
      </c>
      <c r="H113" s="64">
        <f t="shared" si="8"/>
        <v>0</v>
      </c>
    </row>
    <row r="114" ht="22.75" customHeight="true" spans="1:8">
      <c r="A114" s="49" t="s">
        <v>244</v>
      </c>
      <c r="B114" s="49" t="s">
        <v>245</v>
      </c>
      <c r="C114" s="50">
        <v>7699.65</v>
      </c>
      <c r="D114" s="50">
        <v>6203.760805</v>
      </c>
      <c r="E114" s="50">
        <v>6203.760805</v>
      </c>
      <c r="F114" s="64">
        <f t="shared" si="7"/>
        <v>1</v>
      </c>
      <c r="G114" s="65">
        <v>2434.54776</v>
      </c>
      <c r="H114" s="64">
        <f t="shared" si="8"/>
        <v>2.54821897804954</v>
      </c>
    </row>
    <row r="115" ht="22.75" customHeight="true" spans="1:8">
      <c r="A115" s="49" t="s">
        <v>246</v>
      </c>
      <c r="B115" s="49" t="s">
        <v>247</v>
      </c>
      <c r="C115" s="50">
        <v>776.38</v>
      </c>
      <c r="D115" s="50">
        <v>682.882512</v>
      </c>
      <c r="E115" s="50">
        <v>682.882512</v>
      </c>
      <c r="F115" s="64">
        <f t="shared" si="7"/>
        <v>1</v>
      </c>
      <c r="G115" s="65">
        <v>1118.01686</v>
      </c>
      <c r="H115" s="64">
        <f t="shared" si="8"/>
        <v>0.610798044673495</v>
      </c>
    </row>
    <row r="116" ht="22.75" customHeight="true" spans="1:8">
      <c r="A116" s="51" t="s">
        <v>248</v>
      </c>
      <c r="B116" s="51" t="s">
        <v>249</v>
      </c>
      <c r="C116" s="52">
        <v>776.38</v>
      </c>
      <c r="D116" s="52">
        <v>682.882512</v>
      </c>
      <c r="E116" s="52">
        <v>682.882512</v>
      </c>
      <c r="F116" s="64">
        <f t="shared" si="7"/>
        <v>1</v>
      </c>
      <c r="G116" s="67">
        <v>1118.01686</v>
      </c>
      <c r="H116" s="64">
        <f t="shared" si="8"/>
        <v>0.610798044673495</v>
      </c>
    </row>
    <row r="117" ht="22.75" customHeight="true" spans="1:8">
      <c r="A117" s="49" t="s">
        <v>250</v>
      </c>
      <c r="B117" s="49" t="s">
        <v>251</v>
      </c>
      <c r="C117" s="50">
        <v>0</v>
      </c>
      <c r="D117" s="50">
        <v>203.35</v>
      </c>
      <c r="E117" s="50">
        <v>203.35</v>
      </c>
      <c r="F117" s="64">
        <f t="shared" si="7"/>
        <v>1</v>
      </c>
      <c r="G117" s="65">
        <v>0</v>
      </c>
      <c r="H117" s="64"/>
    </row>
    <row r="118" ht="22.75" customHeight="true" spans="1:8">
      <c r="A118" s="51" t="s">
        <v>252</v>
      </c>
      <c r="B118" s="51" t="s">
        <v>253</v>
      </c>
      <c r="C118" s="52">
        <v>0</v>
      </c>
      <c r="D118" s="52">
        <v>203.35</v>
      </c>
      <c r="E118" s="52">
        <v>203.35</v>
      </c>
      <c r="F118" s="64">
        <f t="shared" si="7"/>
        <v>1</v>
      </c>
      <c r="G118" s="67">
        <v>0</v>
      </c>
      <c r="H118" s="64"/>
    </row>
    <row r="119" ht="22.75" customHeight="true" spans="1:8">
      <c r="A119" s="49" t="s">
        <v>254</v>
      </c>
      <c r="B119" s="49" t="s">
        <v>255</v>
      </c>
      <c r="C119" s="50">
        <v>36.65</v>
      </c>
      <c r="D119" s="50">
        <v>14.202</v>
      </c>
      <c r="E119" s="50">
        <v>14.202</v>
      </c>
      <c r="F119" s="64">
        <f t="shared" si="7"/>
        <v>1</v>
      </c>
      <c r="G119" s="65">
        <v>55.9286</v>
      </c>
      <c r="H119" s="64">
        <f t="shared" si="8"/>
        <v>0.253930904760713</v>
      </c>
    </row>
    <row r="120" ht="22.75" customHeight="true" spans="1:8">
      <c r="A120" s="51" t="s">
        <v>256</v>
      </c>
      <c r="B120" s="51" t="s">
        <v>257</v>
      </c>
      <c r="C120" s="52">
        <v>35.64</v>
      </c>
      <c r="D120" s="52">
        <v>14.202</v>
      </c>
      <c r="E120" s="52">
        <v>14.202</v>
      </c>
      <c r="F120" s="64">
        <f t="shared" si="7"/>
        <v>1</v>
      </c>
      <c r="G120" s="67">
        <v>16.093</v>
      </c>
      <c r="H120" s="64">
        <f t="shared" si="8"/>
        <v>0.882495494935686</v>
      </c>
    </row>
    <row r="121" customFormat="true" ht="22.75" customHeight="true" spans="1:8">
      <c r="A121" s="89" t="s">
        <v>258</v>
      </c>
      <c r="B121" s="89" t="s">
        <v>259</v>
      </c>
      <c r="C121" s="67">
        <v>0</v>
      </c>
      <c r="D121" s="67">
        <v>0</v>
      </c>
      <c r="E121" s="67">
        <v>0</v>
      </c>
      <c r="F121" s="64"/>
      <c r="G121" s="67">
        <v>39.8356</v>
      </c>
      <c r="H121" s="64">
        <f t="shared" si="8"/>
        <v>0</v>
      </c>
    </row>
    <row r="122" ht="22.75" customHeight="true" spans="1:8">
      <c r="A122" s="49" t="s">
        <v>260</v>
      </c>
      <c r="B122" s="49" t="s">
        <v>261</v>
      </c>
      <c r="C122" s="50">
        <v>3388.62</v>
      </c>
      <c r="D122" s="50">
        <v>2531.531493</v>
      </c>
      <c r="E122" s="50">
        <v>2531.531493</v>
      </c>
      <c r="F122" s="64">
        <f t="shared" si="7"/>
        <v>1</v>
      </c>
      <c r="G122" s="65">
        <v>1260.6023</v>
      </c>
      <c r="H122" s="64">
        <f t="shared" si="8"/>
        <v>2.00819203090459</v>
      </c>
    </row>
    <row r="123" ht="22.75" customHeight="true" spans="1:8">
      <c r="A123" s="51" t="s">
        <v>262</v>
      </c>
      <c r="B123" s="51" t="s">
        <v>263</v>
      </c>
      <c r="C123" s="52">
        <v>80</v>
      </c>
      <c r="D123" s="52">
        <v>82.411493</v>
      </c>
      <c r="E123" s="52">
        <v>82.411493</v>
      </c>
      <c r="F123" s="64">
        <f t="shared" si="7"/>
        <v>1</v>
      </c>
      <c r="G123" s="67">
        <v>0.0023</v>
      </c>
      <c r="H123" s="64">
        <f t="shared" si="8"/>
        <v>35831.0839130435</v>
      </c>
    </row>
    <row r="124" ht="22.75" customHeight="true" spans="1:8">
      <c r="A124" s="51" t="s">
        <v>264</v>
      </c>
      <c r="B124" s="51" t="s">
        <v>265</v>
      </c>
      <c r="C124" s="52">
        <v>3308.62</v>
      </c>
      <c r="D124" s="52">
        <v>2449.12</v>
      </c>
      <c r="E124" s="52">
        <v>2449.12</v>
      </c>
      <c r="F124" s="64">
        <f t="shared" si="7"/>
        <v>1</v>
      </c>
      <c r="G124" s="67">
        <v>1260.6</v>
      </c>
      <c r="H124" s="64">
        <f t="shared" si="8"/>
        <v>1.94282087894653</v>
      </c>
    </row>
    <row r="125" ht="22.75" customHeight="true" spans="1:8">
      <c r="A125" s="49" t="s">
        <v>266</v>
      </c>
      <c r="B125" s="49" t="s">
        <v>267</v>
      </c>
      <c r="C125" s="50">
        <v>3500</v>
      </c>
      <c r="D125" s="50">
        <v>2771.7948</v>
      </c>
      <c r="E125" s="50">
        <v>2771.7948</v>
      </c>
      <c r="F125" s="64">
        <f t="shared" si="7"/>
        <v>1</v>
      </c>
      <c r="G125" s="65">
        <v>0</v>
      </c>
      <c r="H125" s="64"/>
    </row>
    <row r="126" ht="22.75" customHeight="true" spans="1:8">
      <c r="A126" s="51" t="s">
        <v>268</v>
      </c>
      <c r="B126" s="51" t="s">
        <v>267</v>
      </c>
      <c r="C126" s="52">
        <v>3500</v>
      </c>
      <c r="D126" s="52">
        <v>2771.7948</v>
      </c>
      <c r="E126" s="52">
        <v>2771.7948</v>
      </c>
      <c r="F126" s="64">
        <f t="shared" si="7"/>
        <v>1</v>
      </c>
      <c r="G126" s="67">
        <v>0</v>
      </c>
      <c r="H126" s="64"/>
    </row>
    <row r="127" ht="22.75" customHeight="true" spans="1:8">
      <c r="A127" s="49" t="s">
        <v>269</v>
      </c>
      <c r="B127" s="49" t="s">
        <v>270</v>
      </c>
      <c r="C127" s="50">
        <v>4218.71</v>
      </c>
      <c r="D127" s="50">
        <v>2100.568703</v>
      </c>
      <c r="E127" s="50">
        <v>2100.568703</v>
      </c>
      <c r="F127" s="64">
        <f t="shared" si="7"/>
        <v>1</v>
      </c>
      <c r="G127" s="65">
        <v>2193.137238</v>
      </c>
      <c r="H127" s="64">
        <f t="shared" si="8"/>
        <v>0.957791727122186</v>
      </c>
    </row>
    <row r="128" ht="22.75" customHeight="true" spans="1:8">
      <c r="A128" s="49" t="s">
        <v>271</v>
      </c>
      <c r="B128" s="49" t="s">
        <v>272</v>
      </c>
      <c r="C128" s="50">
        <v>1462.83</v>
      </c>
      <c r="D128" s="50">
        <v>970.424339</v>
      </c>
      <c r="E128" s="50">
        <v>970.424339</v>
      </c>
      <c r="F128" s="64">
        <f t="shared" si="7"/>
        <v>1</v>
      </c>
      <c r="G128" s="65">
        <v>923.347618</v>
      </c>
      <c r="H128" s="64">
        <f t="shared" si="8"/>
        <v>1.05098482963759</v>
      </c>
    </row>
    <row r="129" ht="22.75" customHeight="true" spans="1:8">
      <c r="A129" s="51" t="s">
        <v>273</v>
      </c>
      <c r="B129" s="51" t="s">
        <v>42</v>
      </c>
      <c r="C129" s="52">
        <v>272.33</v>
      </c>
      <c r="D129" s="52">
        <v>137.055989</v>
      </c>
      <c r="E129" s="52">
        <v>137.055989</v>
      </c>
      <c r="F129" s="64">
        <f t="shared" si="7"/>
        <v>1</v>
      </c>
      <c r="G129" s="67">
        <v>163.60576</v>
      </c>
      <c r="H129" s="64">
        <f t="shared" si="8"/>
        <v>0.837721049674535</v>
      </c>
    </row>
    <row r="130" ht="22.75" customHeight="true" spans="1:8">
      <c r="A130" s="51" t="s">
        <v>274</v>
      </c>
      <c r="B130" s="51" t="s">
        <v>275</v>
      </c>
      <c r="C130" s="52">
        <v>470.06</v>
      </c>
      <c r="D130" s="52">
        <v>327.917444</v>
      </c>
      <c r="E130" s="52">
        <v>327.917444</v>
      </c>
      <c r="F130" s="64">
        <f t="shared" si="7"/>
        <v>1</v>
      </c>
      <c r="G130" s="67">
        <v>304.128687</v>
      </c>
      <c r="H130" s="64">
        <f t="shared" si="8"/>
        <v>1.07821937889075</v>
      </c>
    </row>
    <row r="131" ht="22.75" customHeight="true" spans="1:8">
      <c r="A131" s="51" t="s">
        <v>276</v>
      </c>
      <c r="B131" s="51" t="s">
        <v>277</v>
      </c>
      <c r="C131" s="52">
        <v>720.44</v>
      </c>
      <c r="D131" s="52">
        <v>505.450906</v>
      </c>
      <c r="E131" s="52">
        <v>505.450906</v>
      </c>
      <c r="F131" s="64">
        <f t="shared" si="7"/>
        <v>1</v>
      </c>
      <c r="G131" s="67">
        <v>455.613171</v>
      </c>
      <c r="H131" s="64">
        <f t="shared" si="8"/>
        <v>1.10938607172092</v>
      </c>
    </row>
    <row r="132" ht="22.75" customHeight="true" spans="1:8">
      <c r="A132" s="49" t="s">
        <v>278</v>
      </c>
      <c r="B132" s="49" t="s">
        <v>279</v>
      </c>
      <c r="C132" s="50">
        <v>0</v>
      </c>
      <c r="D132" s="50">
        <v>26</v>
      </c>
      <c r="E132" s="50">
        <v>26</v>
      </c>
      <c r="F132" s="64">
        <f t="shared" si="7"/>
        <v>1</v>
      </c>
      <c r="G132" s="65">
        <v>0</v>
      </c>
      <c r="H132" s="64"/>
    </row>
    <row r="133" ht="22.75" customHeight="true" spans="1:8">
      <c r="A133" s="51" t="s">
        <v>280</v>
      </c>
      <c r="B133" s="51" t="s">
        <v>279</v>
      </c>
      <c r="C133" s="52">
        <v>0</v>
      </c>
      <c r="D133" s="52">
        <v>26</v>
      </c>
      <c r="E133" s="52">
        <v>26</v>
      </c>
      <c r="F133" s="64">
        <f t="shared" ref="F133:F164" si="9">E133/D133</f>
        <v>1</v>
      </c>
      <c r="G133" s="67">
        <v>0</v>
      </c>
      <c r="H133" s="64"/>
    </row>
    <row r="134" ht="22.75" customHeight="true" spans="1:8">
      <c r="A134" s="49" t="s">
        <v>281</v>
      </c>
      <c r="B134" s="49" t="s">
        <v>282</v>
      </c>
      <c r="C134" s="50">
        <v>2087.47</v>
      </c>
      <c r="D134" s="50">
        <v>570.535605</v>
      </c>
      <c r="E134" s="50">
        <v>570.535605</v>
      </c>
      <c r="F134" s="64">
        <f t="shared" si="9"/>
        <v>1</v>
      </c>
      <c r="G134" s="65">
        <v>552.55767</v>
      </c>
      <c r="H134" s="64">
        <f t="shared" si="8"/>
        <v>1.03253585277352</v>
      </c>
    </row>
    <row r="135" ht="22.75" customHeight="true" spans="1:8">
      <c r="A135" s="51" t="s">
        <v>283</v>
      </c>
      <c r="B135" s="51" t="s">
        <v>284</v>
      </c>
      <c r="C135" s="52">
        <v>2087.47</v>
      </c>
      <c r="D135" s="52">
        <v>570.535605</v>
      </c>
      <c r="E135" s="52">
        <v>570.535605</v>
      </c>
      <c r="F135" s="64">
        <f t="shared" si="9"/>
        <v>1</v>
      </c>
      <c r="G135" s="67">
        <v>552.55767</v>
      </c>
      <c r="H135" s="64">
        <f t="shared" si="8"/>
        <v>1.03253585277352</v>
      </c>
    </row>
    <row r="136" ht="22.75" customHeight="true" spans="1:8">
      <c r="A136" s="49" t="s">
        <v>285</v>
      </c>
      <c r="B136" s="49" t="s">
        <v>286</v>
      </c>
      <c r="C136" s="50">
        <v>78.69</v>
      </c>
      <c r="D136" s="50">
        <v>48</v>
      </c>
      <c r="E136" s="50">
        <v>48</v>
      </c>
      <c r="F136" s="64">
        <f t="shared" si="9"/>
        <v>1</v>
      </c>
      <c r="G136" s="65">
        <v>0</v>
      </c>
      <c r="H136" s="64"/>
    </row>
    <row r="137" ht="22.75" customHeight="true" spans="1:8">
      <c r="A137" s="51" t="s">
        <v>287</v>
      </c>
      <c r="B137" s="51" t="s">
        <v>286</v>
      </c>
      <c r="C137" s="52">
        <v>78.69</v>
      </c>
      <c r="D137" s="52">
        <v>48</v>
      </c>
      <c r="E137" s="52">
        <v>48</v>
      </c>
      <c r="F137" s="64">
        <f t="shared" si="9"/>
        <v>1</v>
      </c>
      <c r="G137" s="67">
        <v>0</v>
      </c>
      <c r="H137" s="64"/>
    </row>
    <row r="138" ht="22.75" customHeight="true" spans="1:8">
      <c r="A138" s="49" t="s">
        <v>288</v>
      </c>
      <c r="B138" s="49" t="s">
        <v>289</v>
      </c>
      <c r="C138" s="50">
        <v>589.72</v>
      </c>
      <c r="D138" s="50">
        <v>485.608759</v>
      </c>
      <c r="E138" s="50">
        <v>485.608759</v>
      </c>
      <c r="F138" s="64">
        <f t="shared" si="9"/>
        <v>1</v>
      </c>
      <c r="G138" s="65">
        <v>717.23195</v>
      </c>
      <c r="H138" s="64">
        <f t="shared" si="8"/>
        <v>0.67705957466061</v>
      </c>
    </row>
    <row r="139" ht="22.75" customHeight="true" spans="1:8">
      <c r="A139" s="51" t="s">
        <v>290</v>
      </c>
      <c r="B139" s="51" t="s">
        <v>289</v>
      </c>
      <c r="C139" s="52">
        <v>589.72</v>
      </c>
      <c r="D139" s="52">
        <v>485.608759</v>
      </c>
      <c r="E139" s="52">
        <v>485.608759</v>
      </c>
      <c r="F139" s="64">
        <f t="shared" si="9"/>
        <v>1</v>
      </c>
      <c r="G139" s="67">
        <v>717.23195</v>
      </c>
      <c r="H139" s="64">
        <f t="shared" si="8"/>
        <v>0.67705957466061</v>
      </c>
    </row>
    <row r="140" ht="22.75" customHeight="true" spans="1:8">
      <c r="A140" s="49" t="s">
        <v>291</v>
      </c>
      <c r="B140" s="49" t="s">
        <v>292</v>
      </c>
      <c r="C140" s="50">
        <v>12692.18</v>
      </c>
      <c r="D140" s="50">
        <v>10868.250703</v>
      </c>
      <c r="E140" s="50">
        <v>10868.250703</v>
      </c>
      <c r="F140" s="64">
        <f t="shared" si="9"/>
        <v>1</v>
      </c>
      <c r="G140" s="65">
        <v>11834.365851</v>
      </c>
      <c r="H140" s="64">
        <f t="shared" si="8"/>
        <v>0.918363589552341</v>
      </c>
    </row>
    <row r="141" ht="22.75" customHeight="true" spans="1:8">
      <c r="A141" s="49" t="s">
        <v>293</v>
      </c>
      <c r="B141" s="49" t="s">
        <v>294</v>
      </c>
      <c r="C141" s="50">
        <v>1208.84</v>
      </c>
      <c r="D141" s="50">
        <v>1572.39698</v>
      </c>
      <c r="E141" s="50">
        <v>1572.39698</v>
      </c>
      <c r="F141" s="64">
        <f t="shared" si="9"/>
        <v>1</v>
      </c>
      <c r="G141" s="65">
        <v>2030.533185</v>
      </c>
      <c r="H141" s="64">
        <f t="shared" si="8"/>
        <v>0.77437640104365</v>
      </c>
    </row>
    <row r="142" ht="22.75" customHeight="true" spans="1:8">
      <c r="A142" s="51" t="s">
        <v>295</v>
      </c>
      <c r="B142" s="51" t="s">
        <v>88</v>
      </c>
      <c r="C142" s="52">
        <v>374.57</v>
      </c>
      <c r="D142" s="52">
        <v>322.056085</v>
      </c>
      <c r="E142" s="52">
        <v>322.056085</v>
      </c>
      <c r="F142" s="64">
        <f t="shared" si="9"/>
        <v>1</v>
      </c>
      <c r="G142" s="67">
        <v>319.691906</v>
      </c>
      <c r="H142" s="64">
        <f t="shared" ref="H142:H176" si="10">E142/G142</f>
        <v>1.00739517940751</v>
      </c>
    </row>
    <row r="143" ht="22.75" customHeight="true" spans="1:8">
      <c r="A143" s="51" t="s">
        <v>296</v>
      </c>
      <c r="B143" s="51" t="s">
        <v>297</v>
      </c>
      <c r="C143" s="52">
        <v>0.18</v>
      </c>
      <c r="D143" s="52">
        <v>0.18</v>
      </c>
      <c r="E143" s="52">
        <v>0.18</v>
      </c>
      <c r="F143" s="64">
        <f t="shared" si="9"/>
        <v>1</v>
      </c>
      <c r="G143" s="67">
        <v>0</v>
      </c>
      <c r="H143" s="64"/>
    </row>
    <row r="144" ht="22.75" customHeight="true" spans="1:8">
      <c r="A144" s="51" t="s">
        <v>298</v>
      </c>
      <c r="B144" s="51" t="s">
        <v>299</v>
      </c>
      <c r="C144" s="52">
        <v>19.9</v>
      </c>
      <c r="D144" s="52">
        <v>13.37135</v>
      </c>
      <c r="E144" s="52">
        <v>13.37135</v>
      </c>
      <c r="F144" s="64">
        <f t="shared" si="9"/>
        <v>1</v>
      </c>
      <c r="G144" s="67">
        <v>20.724505</v>
      </c>
      <c r="H144" s="64">
        <f t="shared" si="10"/>
        <v>0.645195144588496</v>
      </c>
    </row>
    <row r="145" ht="22.75" customHeight="true" spans="1:8">
      <c r="A145" s="51" t="s">
        <v>300</v>
      </c>
      <c r="B145" s="51" t="s">
        <v>301</v>
      </c>
      <c r="C145" s="52">
        <v>30.44</v>
      </c>
      <c r="D145" s="52">
        <v>7.964512</v>
      </c>
      <c r="E145" s="52">
        <v>7.964512</v>
      </c>
      <c r="F145" s="64">
        <f t="shared" si="9"/>
        <v>1</v>
      </c>
      <c r="G145" s="67">
        <v>9.072063</v>
      </c>
      <c r="H145" s="64">
        <f t="shared" si="10"/>
        <v>0.877916301948079</v>
      </c>
    </row>
    <row r="146" ht="22.75" customHeight="true" spans="1:8">
      <c r="A146" s="51" t="s">
        <v>302</v>
      </c>
      <c r="B146" s="51" t="s">
        <v>303</v>
      </c>
      <c r="C146" s="52">
        <v>0</v>
      </c>
      <c r="D146" s="52">
        <v>0</v>
      </c>
      <c r="E146" s="52">
        <v>0</v>
      </c>
      <c r="F146" s="64"/>
      <c r="G146" s="67">
        <v>0</v>
      </c>
      <c r="H146" s="64"/>
    </row>
    <row r="147" ht="22.75" customHeight="true" spans="1:8">
      <c r="A147" s="51" t="s">
        <v>304</v>
      </c>
      <c r="B147" s="51" t="s">
        <v>305</v>
      </c>
      <c r="C147" s="52">
        <v>283.61</v>
      </c>
      <c r="D147" s="52">
        <v>899.20244</v>
      </c>
      <c r="E147" s="52">
        <v>899.20244</v>
      </c>
      <c r="F147" s="64">
        <f t="shared" si="9"/>
        <v>1</v>
      </c>
      <c r="G147" s="67">
        <v>454.4473</v>
      </c>
      <c r="H147" s="64">
        <f t="shared" si="10"/>
        <v>1.97867264257044</v>
      </c>
    </row>
    <row r="148" ht="22.75" customHeight="true" spans="1:8">
      <c r="A148" s="51" t="s">
        <v>306</v>
      </c>
      <c r="B148" s="51" t="s">
        <v>307</v>
      </c>
      <c r="C148" s="52">
        <v>0</v>
      </c>
      <c r="D148" s="52">
        <v>1.11</v>
      </c>
      <c r="E148" s="52">
        <v>1.11</v>
      </c>
      <c r="F148" s="64">
        <f t="shared" si="9"/>
        <v>1</v>
      </c>
      <c r="G148" s="67">
        <v>0</v>
      </c>
      <c r="H148" s="64"/>
    </row>
    <row r="149" ht="22.75" customHeight="true" spans="1:8">
      <c r="A149" s="51" t="s">
        <v>308</v>
      </c>
      <c r="B149" s="51" t="s">
        <v>309</v>
      </c>
      <c r="C149" s="52">
        <v>0.03</v>
      </c>
      <c r="D149" s="52">
        <v>49.5935</v>
      </c>
      <c r="E149" s="52">
        <v>49.5935</v>
      </c>
      <c r="F149" s="64">
        <f t="shared" si="9"/>
        <v>1</v>
      </c>
      <c r="G149" s="67">
        <v>24.9</v>
      </c>
      <c r="H149" s="64">
        <f t="shared" si="10"/>
        <v>1.99170682730924</v>
      </c>
    </row>
    <row r="150" ht="22.75" customHeight="true" spans="1:8">
      <c r="A150" s="51" t="s">
        <v>310</v>
      </c>
      <c r="B150" s="51" t="s">
        <v>311</v>
      </c>
      <c r="C150" s="52">
        <v>500.11</v>
      </c>
      <c r="D150" s="52">
        <v>278.919093</v>
      </c>
      <c r="E150" s="52">
        <v>278.919093</v>
      </c>
      <c r="F150" s="64">
        <f t="shared" si="9"/>
        <v>1</v>
      </c>
      <c r="G150" s="67">
        <v>1201.697411</v>
      </c>
      <c r="H150" s="64">
        <f t="shared" si="10"/>
        <v>0.232104263891104</v>
      </c>
    </row>
    <row r="151" ht="22.75" customHeight="true" spans="1:8">
      <c r="A151" s="49" t="s">
        <v>312</v>
      </c>
      <c r="B151" s="49" t="s">
        <v>313</v>
      </c>
      <c r="C151" s="50">
        <v>2804.89</v>
      </c>
      <c r="D151" s="50">
        <v>2689.679544</v>
      </c>
      <c r="E151" s="50">
        <v>2689.679544</v>
      </c>
      <c r="F151" s="64">
        <f t="shared" si="9"/>
        <v>1</v>
      </c>
      <c r="G151" s="65">
        <v>4843.109317</v>
      </c>
      <c r="H151" s="64">
        <f t="shared" si="10"/>
        <v>0.555362137823081</v>
      </c>
    </row>
    <row r="152" ht="22.75" customHeight="true" spans="1:8">
      <c r="A152" s="51" t="s">
        <v>314</v>
      </c>
      <c r="B152" s="51" t="s">
        <v>315</v>
      </c>
      <c r="C152" s="52">
        <v>3.09</v>
      </c>
      <c r="D152" s="52">
        <v>0</v>
      </c>
      <c r="E152" s="52">
        <v>0</v>
      </c>
      <c r="F152" s="64"/>
      <c r="G152" s="67">
        <v>1676.026201</v>
      </c>
      <c r="H152" s="64">
        <f t="shared" si="10"/>
        <v>0</v>
      </c>
    </row>
    <row r="153" ht="22.75" customHeight="true" spans="1:8">
      <c r="A153" s="51" t="s">
        <v>316</v>
      </c>
      <c r="B153" s="51" t="s">
        <v>317</v>
      </c>
      <c r="C153" s="52">
        <v>844.14</v>
      </c>
      <c r="D153" s="52">
        <v>729.8554</v>
      </c>
      <c r="E153" s="52">
        <v>729.8554</v>
      </c>
      <c r="F153" s="64">
        <f t="shared" si="9"/>
        <v>1</v>
      </c>
      <c r="G153" s="67">
        <v>1111.81</v>
      </c>
      <c r="H153" s="64">
        <f t="shared" si="10"/>
        <v>0.656456948579344</v>
      </c>
    </row>
    <row r="154" ht="22.75" customHeight="true" spans="1:8">
      <c r="A154" s="51" t="s">
        <v>318</v>
      </c>
      <c r="B154" s="51" t="s">
        <v>319</v>
      </c>
      <c r="C154" s="52">
        <v>1957.66</v>
      </c>
      <c r="D154" s="52">
        <v>1952.954144</v>
      </c>
      <c r="E154" s="52">
        <v>1952.954144</v>
      </c>
      <c r="F154" s="64">
        <f t="shared" si="9"/>
        <v>1</v>
      </c>
      <c r="G154" s="67">
        <v>297.003116</v>
      </c>
      <c r="H154" s="64">
        <f t="shared" si="10"/>
        <v>6.57553419069179</v>
      </c>
    </row>
    <row r="155" ht="22.75" customHeight="true" spans="1:8">
      <c r="A155" s="51" t="s">
        <v>320</v>
      </c>
      <c r="B155" s="51" t="s">
        <v>321</v>
      </c>
      <c r="C155" s="52">
        <v>0</v>
      </c>
      <c r="D155" s="52">
        <v>6.87</v>
      </c>
      <c r="E155" s="52">
        <v>6.87</v>
      </c>
      <c r="F155" s="64">
        <f t="shared" si="9"/>
        <v>1</v>
      </c>
      <c r="G155" s="67">
        <v>1758.27</v>
      </c>
      <c r="H155" s="64">
        <f t="shared" si="10"/>
        <v>0.00390724973980105</v>
      </c>
    </row>
    <row r="156" ht="22.75" customHeight="true" spans="1:8">
      <c r="A156" s="49" t="s">
        <v>322</v>
      </c>
      <c r="B156" s="49" t="s">
        <v>323</v>
      </c>
      <c r="C156" s="50">
        <v>60060.05</v>
      </c>
      <c r="D156" s="50">
        <v>4301.271399</v>
      </c>
      <c r="E156" s="50">
        <v>4301.271399</v>
      </c>
      <c r="F156" s="64">
        <f t="shared" si="9"/>
        <v>1</v>
      </c>
      <c r="G156" s="65">
        <v>4251.260849</v>
      </c>
      <c r="H156" s="64">
        <f t="shared" si="10"/>
        <v>1.01176369829477</v>
      </c>
    </row>
    <row r="157" ht="22.75" customHeight="true" spans="1:8">
      <c r="A157" s="51" t="s">
        <v>324</v>
      </c>
      <c r="B157" s="51" t="s">
        <v>325</v>
      </c>
      <c r="C157" s="52">
        <v>609.48</v>
      </c>
      <c r="D157" s="52">
        <v>467.842212</v>
      </c>
      <c r="E157" s="52">
        <v>467.842212</v>
      </c>
      <c r="F157" s="64">
        <f t="shared" si="9"/>
        <v>1</v>
      </c>
      <c r="G157" s="67">
        <v>140.770644</v>
      </c>
      <c r="H157" s="64">
        <f t="shared" si="10"/>
        <v>3.32343590045663</v>
      </c>
    </row>
    <row r="158" ht="22.75" customHeight="true" spans="1:8">
      <c r="A158" s="51" t="s">
        <v>326</v>
      </c>
      <c r="B158" s="51" t="s">
        <v>327</v>
      </c>
      <c r="C158" s="52">
        <v>4983</v>
      </c>
      <c r="D158" s="52">
        <v>2956.2545</v>
      </c>
      <c r="E158" s="52">
        <v>2956.2545</v>
      </c>
      <c r="F158" s="64">
        <f t="shared" si="9"/>
        <v>1</v>
      </c>
      <c r="G158" s="67">
        <v>2496.323605</v>
      </c>
      <c r="H158" s="64">
        <f t="shared" si="10"/>
        <v>1.18424329845649</v>
      </c>
    </row>
    <row r="159" ht="22.75" customHeight="true" spans="1:8">
      <c r="A159" s="51" t="s">
        <v>328</v>
      </c>
      <c r="B159" s="51" t="s">
        <v>329</v>
      </c>
      <c r="C159" s="52">
        <v>0.3</v>
      </c>
      <c r="D159" s="52">
        <v>0.3</v>
      </c>
      <c r="E159" s="52">
        <v>0.3</v>
      </c>
      <c r="F159" s="64">
        <f t="shared" si="9"/>
        <v>1</v>
      </c>
      <c r="G159" s="67">
        <v>0</v>
      </c>
      <c r="H159" s="64"/>
    </row>
    <row r="160" ht="22.75" customHeight="true" spans="1:8">
      <c r="A160" s="51" t="s">
        <v>330</v>
      </c>
      <c r="B160" s="51" t="s">
        <v>331</v>
      </c>
      <c r="C160" s="52">
        <v>413.27</v>
      </c>
      <c r="D160" s="52">
        <v>876.874687</v>
      </c>
      <c r="E160" s="52">
        <v>876.874687</v>
      </c>
      <c r="F160" s="64">
        <f t="shared" si="9"/>
        <v>1</v>
      </c>
      <c r="G160" s="67">
        <v>1614.1666</v>
      </c>
      <c r="H160" s="64">
        <f t="shared" si="10"/>
        <v>0.543236792906011</v>
      </c>
    </row>
    <row r="161" ht="22.75" customHeight="true" spans="1:8">
      <c r="A161" s="49" t="s">
        <v>332</v>
      </c>
      <c r="B161" s="49" t="s">
        <v>333</v>
      </c>
      <c r="C161" s="50">
        <v>267.24</v>
      </c>
      <c r="D161" s="50">
        <v>2304.90278</v>
      </c>
      <c r="E161" s="50">
        <v>2304.90278</v>
      </c>
      <c r="F161" s="64">
        <f t="shared" si="9"/>
        <v>1</v>
      </c>
      <c r="G161" s="65">
        <v>460.9</v>
      </c>
      <c r="H161" s="64">
        <f t="shared" si="10"/>
        <v>5.00087389889347</v>
      </c>
    </row>
    <row r="162" ht="22.75" customHeight="true" spans="1:8">
      <c r="A162" s="51" t="s">
        <v>334</v>
      </c>
      <c r="B162" s="51" t="s">
        <v>335</v>
      </c>
      <c r="C162" s="52">
        <v>2150</v>
      </c>
      <c r="D162" s="52">
        <v>1561.90278</v>
      </c>
      <c r="E162" s="52">
        <v>1561.90278</v>
      </c>
      <c r="F162" s="64">
        <f t="shared" si="9"/>
        <v>1</v>
      </c>
      <c r="G162" s="67">
        <v>0</v>
      </c>
      <c r="H162" s="64"/>
    </row>
    <row r="163" ht="22.75" customHeight="true" spans="1:8">
      <c r="A163" s="51" t="s">
        <v>336</v>
      </c>
      <c r="B163" s="51" t="s">
        <v>337</v>
      </c>
      <c r="C163" s="52">
        <v>468</v>
      </c>
      <c r="D163" s="52">
        <v>393</v>
      </c>
      <c r="E163" s="52">
        <v>393</v>
      </c>
      <c r="F163" s="64">
        <f t="shared" si="9"/>
        <v>1</v>
      </c>
      <c r="G163" s="67">
        <v>455</v>
      </c>
      <c r="H163" s="64">
        <f t="shared" si="10"/>
        <v>0.863736263736264</v>
      </c>
    </row>
    <row r="164" ht="22.75" customHeight="true" spans="1:8">
      <c r="A164" s="51" t="s">
        <v>338</v>
      </c>
      <c r="B164" s="51" t="s">
        <v>339</v>
      </c>
      <c r="C164" s="52">
        <v>54.4</v>
      </c>
      <c r="D164" s="52">
        <v>350</v>
      </c>
      <c r="E164" s="52">
        <v>350</v>
      </c>
      <c r="F164" s="64">
        <f t="shared" si="9"/>
        <v>1</v>
      </c>
      <c r="G164" s="67">
        <v>5.9</v>
      </c>
      <c r="H164" s="64">
        <f t="shared" si="10"/>
        <v>59.3220338983051</v>
      </c>
    </row>
    <row r="165" ht="22.75" customHeight="true" spans="1:8">
      <c r="A165" s="49" t="s">
        <v>340</v>
      </c>
      <c r="B165" s="49" t="s">
        <v>341</v>
      </c>
      <c r="C165" s="50">
        <v>0</v>
      </c>
      <c r="D165" s="50">
        <v>0</v>
      </c>
      <c r="E165" s="50">
        <v>0</v>
      </c>
      <c r="F165" s="64"/>
      <c r="G165" s="65">
        <v>248.5625</v>
      </c>
      <c r="H165" s="64">
        <f t="shared" si="10"/>
        <v>0</v>
      </c>
    </row>
    <row r="166" ht="22.75" customHeight="true" spans="1:8">
      <c r="A166" s="51" t="s">
        <v>342</v>
      </c>
      <c r="B166" s="51" t="s">
        <v>341</v>
      </c>
      <c r="C166" s="52">
        <v>0</v>
      </c>
      <c r="D166" s="52">
        <v>0</v>
      </c>
      <c r="E166" s="52">
        <v>0</v>
      </c>
      <c r="F166" s="64"/>
      <c r="G166" s="67">
        <v>248.5625</v>
      </c>
      <c r="H166" s="64">
        <f t="shared" si="10"/>
        <v>0</v>
      </c>
    </row>
    <row r="167" ht="22.75" customHeight="true" spans="1:8">
      <c r="A167" s="49" t="s">
        <v>343</v>
      </c>
      <c r="B167" s="49" t="s">
        <v>344</v>
      </c>
      <c r="C167" s="50">
        <v>0</v>
      </c>
      <c r="D167" s="50">
        <v>83.5104</v>
      </c>
      <c r="E167" s="50">
        <v>83.5104</v>
      </c>
      <c r="F167" s="64">
        <f t="shared" ref="F165:F189" si="11">E167/D167</f>
        <v>1</v>
      </c>
      <c r="G167" s="50">
        <v>0</v>
      </c>
      <c r="H167" s="64"/>
    </row>
    <row r="168" ht="22.75" customHeight="true" spans="1:8">
      <c r="A168" s="49" t="s">
        <v>345</v>
      </c>
      <c r="B168" s="49" t="s">
        <v>346</v>
      </c>
      <c r="C168" s="50">
        <v>0</v>
      </c>
      <c r="D168" s="50">
        <v>83.5104</v>
      </c>
      <c r="E168" s="50">
        <v>83.5104</v>
      </c>
      <c r="F168" s="64">
        <f t="shared" si="11"/>
        <v>1</v>
      </c>
      <c r="G168" s="50">
        <v>0</v>
      </c>
      <c r="H168" s="64"/>
    </row>
    <row r="169" ht="22.75" customHeight="true" spans="1:8">
      <c r="A169" s="51" t="s">
        <v>347</v>
      </c>
      <c r="B169" s="51" t="s">
        <v>348</v>
      </c>
      <c r="C169" s="52">
        <v>0</v>
      </c>
      <c r="D169" s="52">
        <v>83.5104</v>
      </c>
      <c r="E169" s="52">
        <v>83.5104</v>
      </c>
      <c r="F169" s="64">
        <f t="shared" si="11"/>
        <v>1</v>
      </c>
      <c r="G169" s="67">
        <v>0</v>
      </c>
      <c r="H169" s="64"/>
    </row>
    <row r="170" ht="22.75" customHeight="true" spans="1:8">
      <c r="A170" s="49" t="s">
        <v>349</v>
      </c>
      <c r="B170" s="49" t="s">
        <v>350</v>
      </c>
      <c r="C170" s="50">
        <v>2612.46</v>
      </c>
      <c r="D170" s="50">
        <v>3124.6296</v>
      </c>
      <c r="E170" s="50">
        <v>3124.6296</v>
      </c>
      <c r="F170" s="64">
        <f t="shared" si="11"/>
        <v>1</v>
      </c>
      <c r="G170" s="65">
        <v>2040.0952</v>
      </c>
      <c r="H170" s="64">
        <f t="shared" si="10"/>
        <v>1.53160970135119</v>
      </c>
    </row>
    <row r="171" ht="22.75" customHeight="true" spans="1:8">
      <c r="A171" s="49" t="s">
        <v>351</v>
      </c>
      <c r="B171" s="49" t="s">
        <v>352</v>
      </c>
      <c r="C171" s="50">
        <v>2612.46</v>
      </c>
      <c r="D171" s="50">
        <v>3124.6296</v>
      </c>
      <c r="E171" s="50">
        <v>3124.6296</v>
      </c>
      <c r="F171" s="64">
        <f t="shared" si="11"/>
        <v>1</v>
      </c>
      <c r="G171" s="65">
        <v>2040.0952</v>
      </c>
      <c r="H171" s="64">
        <f t="shared" si="10"/>
        <v>1.53160970135119</v>
      </c>
    </row>
    <row r="172" ht="22.75" customHeight="true" spans="1:8">
      <c r="A172" s="51" t="s">
        <v>353</v>
      </c>
      <c r="B172" s="51" t="s">
        <v>354</v>
      </c>
      <c r="C172" s="52">
        <v>2612.46</v>
      </c>
      <c r="D172" s="52">
        <v>3124.6296</v>
      </c>
      <c r="E172" s="52">
        <v>3124.6296</v>
      </c>
      <c r="F172" s="64">
        <f t="shared" si="11"/>
        <v>1</v>
      </c>
      <c r="G172" s="67">
        <v>2040.0952</v>
      </c>
      <c r="H172" s="64">
        <f t="shared" si="10"/>
        <v>1.53160970135119</v>
      </c>
    </row>
    <row r="173" ht="22.75" customHeight="true" spans="1:8">
      <c r="A173" s="49" t="s">
        <v>355</v>
      </c>
      <c r="B173" s="49" t="s">
        <v>356</v>
      </c>
      <c r="C173" s="50">
        <v>1020.3</v>
      </c>
      <c r="D173" s="50">
        <v>968.924903</v>
      </c>
      <c r="E173" s="50">
        <v>968.924903</v>
      </c>
      <c r="F173" s="64">
        <f t="shared" si="11"/>
        <v>1</v>
      </c>
      <c r="G173" s="65">
        <v>986.9594</v>
      </c>
      <c r="H173" s="64">
        <f t="shared" si="10"/>
        <v>0.981727214918871</v>
      </c>
    </row>
    <row r="174" ht="22.75" customHeight="true" spans="1:8">
      <c r="A174" s="49" t="s">
        <v>357</v>
      </c>
      <c r="B174" s="49" t="s">
        <v>358</v>
      </c>
      <c r="C174" s="50">
        <v>1020.3</v>
      </c>
      <c r="D174" s="50">
        <v>968.924903</v>
      </c>
      <c r="E174" s="50">
        <v>968.924903</v>
      </c>
      <c r="F174" s="64">
        <f t="shared" si="11"/>
        <v>1</v>
      </c>
      <c r="G174" s="65">
        <v>986.9594</v>
      </c>
      <c r="H174" s="64">
        <f t="shared" si="10"/>
        <v>0.981727214918871</v>
      </c>
    </row>
    <row r="175" ht="22.75" customHeight="true" spans="1:8">
      <c r="A175" s="51" t="s">
        <v>359</v>
      </c>
      <c r="B175" s="51" t="s">
        <v>360</v>
      </c>
      <c r="C175" s="52">
        <v>734.7</v>
      </c>
      <c r="D175" s="52">
        <v>690.179623</v>
      </c>
      <c r="E175" s="52">
        <v>690.179623</v>
      </c>
      <c r="F175" s="64">
        <f t="shared" si="11"/>
        <v>1</v>
      </c>
      <c r="G175" s="67">
        <v>659.1294</v>
      </c>
      <c r="H175" s="64">
        <f t="shared" si="10"/>
        <v>1.04710793206918</v>
      </c>
    </row>
    <row r="176" ht="22.75" customHeight="true" spans="1:8">
      <c r="A176" s="51" t="s">
        <v>361</v>
      </c>
      <c r="B176" s="51" t="s">
        <v>362</v>
      </c>
      <c r="C176" s="52">
        <v>285.6</v>
      </c>
      <c r="D176" s="52">
        <v>278.74528</v>
      </c>
      <c r="E176" s="52">
        <v>278.74528</v>
      </c>
      <c r="F176" s="64">
        <f t="shared" si="11"/>
        <v>1</v>
      </c>
      <c r="G176" s="67">
        <v>327.83</v>
      </c>
      <c r="H176" s="64">
        <f t="shared" si="10"/>
        <v>0.850273861452582</v>
      </c>
    </row>
    <row r="177" ht="22.75" customHeight="true" spans="1:8">
      <c r="A177" s="49" t="s">
        <v>363</v>
      </c>
      <c r="B177" s="49" t="s">
        <v>364</v>
      </c>
      <c r="C177" s="50">
        <v>0</v>
      </c>
      <c r="D177" s="50">
        <v>59.612466</v>
      </c>
      <c r="E177" s="50">
        <v>59.612466</v>
      </c>
      <c r="F177" s="64">
        <f t="shared" si="11"/>
        <v>1</v>
      </c>
      <c r="G177" s="65">
        <v>0</v>
      </c>
      <c r="H177" s="64"/>
    </row>
    <row r="178" ht="22.75" customHeight="true" spans="1:8">
      <c r="A178" s="49" t="s">
        <v>365</v>
      </c>
      <c r="B178" s="49" t="s">
        <v>366</v>
      </c>
      <c r="C178" s="50">
        <v>0</v>
      </c>
      <c r="D178" s="50">
        <v>59.612466</v>
      </c>
      <c r="E178" s="50">
        <v>59.612466</v>
      </c>
      <c r="F178" s="64">
        <f t="shared" si="11"/>
        <v>1</v>
      </c>
      <c r="G178" s="65">
        <v>0</v>
      </c>
      <c r="H178" s="64"/>
    </row>
    <row r="179" ht="22.75" customHeight="true" spans="1:8">
      <c r="A179" s="51" t="s">
        <v>367</v>
      </c>
      <c r="B179" s="51" t="s">
        <v>368</v>
      </c>
      <c r="C179" s="52">
        <v>0</v>
      </c>
      <c r="D179" s="52">
        <v>59.612466</v>
      </c>
      <c r="E179" s="52">
        <v>59.612466</v>
      </c>
      <c r="F179" s="64">
        <f t="shared" si="11"/>
        <v>1</v>
      </c>
      <c r="G179" s="67">
        <v>0</v>
      </c>
      <c r="H179" s="64"/>
    </row>
    <row r="180" ht="22.75" customHeight="true" spans="1:8">
      <c r="A180" s="49" t="s">
        <v>369</v>
      </c>
      <c r="B180" s="49" t="s">
        <v>370</v>
      </c>
      <c r="C180" s="50">
        <v>85.14</v>
      </c>
      <c r="D180" s="50">
        <v>0</v>
      </c>
      <c r="E180" s="50">
        <v>0</v>
      </c>
      <c r="F180" s="64"/>
      <c r="G180" s="65">
        <v>0</v>
      </c>
      <c r="H180" s="64"/>
    </row>
    <row r="181" ht="22.75" customHeight="true" spans="1:8">
      <c r="A181" s="49" t="s">
        <v>369</v>
      </c>
      <c r="B181" s="49" t="s">
        <v>370</v>
      </c>
      <c r="C181" s="50">
        <v>85.14</v>
      </c>
      <c r="D181" s="50">
        <v>0</v>
      </c>
      <c r="E181" s="50">
        <v>0</v>
      </c>
      <c r="F181" s="64"/>
      <c r="G181" s="65">
        <v>0</v>
      </c>
      <c r="H181" s="64"/>
    </row>
    <row r="182" ht="22.75" customHeight="true" spans="1:8">
      <c r="A182" s="51" t="s">
        <v>369</v>
      </c>
      <c r="B182" s="51" t="s">
        <v>370</v>
      </c>
      <c r="C182" s="52">
        <v>85.14</v>
      </c>
      <c r="D182" s="52">
        <v>0</v>
      </c>
      <c r="E182" s="52">
        <v>0</v>
      </c>
      <c r="F182" s="64"/>
      <c r="G182" s="67">
        <v>0</v>
      </c>
      <c r="H182" s="64"/>
    </row>
    <row r="183" ht="22.75" customHeight="true" spans="1:9">
      <c r="A183" s="55"/>
      <c r="B183" s="55"/>
      <c r="C183" s="92"/>
      <c r="D183" s="92"/>
      <c r="E183" s="92"/>
      <c r="F183" s="64"/>
      <c r="G183" s="92"/>
      <c r="H183" s="64"/>
      <c r="I183" s="96"/>
    </row>
    <row r="184" ht="22.75" customHeight="true" spans="1:8">
      <c r="A184" s="55"/>
      <c r="B184" s="53" t="s">
        <v>371</v>
      </c>
      <c r="C184" s="65">
        <f>C4+C36+C43+C48+C56+C96+C114+C127+C140+C167+C173+C177+C180+C170</f>
        <v>50374.54</v>
      </c>
      <c r="D184" s="65">
        <f>D4+D36+D43+D48+D56+D96+D114+D127+D140+D167+D173+D177+D180+D170</f>
        <v>43846.38573</v>
      </c>
      <c r="E184" s="65">
        <f>E4+E36+E43+E48+E56+E96+E114+E127+E140+E167+E173+E177+E180+E170</f>
        <v>43846.38573</v>
      </c>
      <c r="F184" s="64">
        <f t="shared" si="11"/>
        <v>1</v>
      </c>
      <c r="G184" s="65">
        <f>G4+G36+G43+G48+G56+G96+G114+G127+G140+G167+G173+G177+G180+G170</f>
        <v>47673.443865</v>
      </c>
      <c r="H184" s="64">
        <f>E184/G184</f>
        <v>0.919723480732012</v>
      </c>
    </row>
    <row r="185" ht="22.75" customHeight="true" spans="1:8">
      <c r="A185" s="55"/>
      <c r="B185" s="53" t="s">
        <v>372</v>
      </c>
      <c r="C185" s="92"/>
      <c r="D185" s="92"/>
      <c r="E185" s="92"/>
      <c r="F185" s="64"/>
      <c r="G185" s="92"/>
      <c r="H185" s="64"/>
    </row>
    <row r="186" ht="22.75" customHeight="true" spans="1:8">
      <c r="A186" s="55"/>
      <c r="B186" s="53" t="s">
        <v>373</v>
      </c>
      <c r="C186" s="92">
        <v>0</v>
      </c>
      <c r="D186" s="50">
        <v>1610.952908</v>
      </c>
      <c r="E186" s="50">
        <v>1610.952908</v>
      </c>
      <c r="F186" s="64">
        <f t="shared" si="11"/>
        <v>1</v>
      </c>
      <c r="G186" s="94">
        <v>2308.62</v>
      </c>
      <c r="H186" s="64">
        <f>E186/G186</f>
        <v>0.697799078237215</v>
      </c>
    </row>
    <row r="187" ht="22.75" customHeight="true" spans="1:8">
      <c r="A187" s="55"/>
      <c r="B187" s="53" t="s">
        <v>374</v>
      </c>
      <c r="C187" s="92">
        <v>0</v>
      </c>
      <c r="D187" s="50">
        <v>7718.882897</v>
      </c>
      <c r="E187" s="50">
        <v>7718.882897</v>
      </c>
      <c r="F187" s="64">
        <f t="shared" si="11"/>
        <v>1</v>
      </c>
      <c r="G187" s="95">
        <v>10838.09</v>
      </c>
      <c r="H187" s="64">
        <f>E187/G187</f>
        <v>0.712199557025269</v>
      </c>
    </row>
    <row r="188" ht="22.75" customHeight="true" spans="1:8">
      <c r="A188" s="55"/>
      <c r="B188" s="53" t="s">
        <v>375</v>
      </c>
      <c r="C188" s="92"/>
      <c r="D188" s="93">
        <v>4877.68</v>
      </c>
      <c r="E188" s="93">
        <v>4877.68</v>
      </c>
      <c r="F188" s="64"/>
      <c r="G188" s="92"/>
      <c r="H188" s="64"/>
    </row>
    <row r="189" ht="22.75" customHeight="true" spans="1:8">
      <c r="A189" s="55"/>
      <c r="B189" s="53" t="s">
        <v>29</v>
      </c>
      <c r="C189" s="65">
        <f>C184+C185+C186+C187+C188</f>
        <v>50374.54</v>
      </c>
      <c r="D189" s="65">
        <f>D184+D185+D186+D187+D188</f>
        <v>58053.901535</v>
      </c>
      <c r="E189" s="65">
        <f>E184+E185+E186+E187+E188</f>
        <v>58053.901535</v>
      </c>
      <c r="F189" s="64">
        <f t="shared" si="11"/>
        <v>1</v>
      </c>
      <c r="G189" s="65">
        <f>G184+G185+G186+G187+G188</f>
        <v>60820.153865</v>
      </c>
      <c r="H189" s="64">
        <f>E189/G189</f>
        <v>0.95451750523124</v>
      </c>
    </row>
    <row r="190" ht="14.3" customHeight="true"/>
  </sheetData>
  <mergeCells count="3">
    <mergeCell ref="A1:H1"/>
    <mergeCell ref="A2:B2"/>
    <mergeCell ref="G2:H2"/>
  </mergeCells>
  <pageMargins left="1.10199999809265" right="0.75" top="0.268999993801117" bottom="0.268999993801117" header="0" footer="0"/>
  <pageSetup paperSize="9" scale="12"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9" activePane="bottomLeft" state="frozen"/>
      <selection/>
      <selection pane="bottomLeft" activeCell="B5" sqref="B5:B8"/>
    </sheetView>
  </sheetViews>
  <sheetFormatPr defaultColWidth="10" defaultRowHeight="13.5" outlineLevelCol="3"/>
  <cols>
    <col min="1" max="1" width="36.2333333333333" customWidth="true"/>
    <col min="2" max="3" width="18.05" customWidth="true"/>
    <col min="4" max="4" width="55.2333333333333" customWidth="true"/>
    <col min="5" max="6" width="9.76666666666667" customWidth="true"/>
  </cols>
  <sheetData>
    <row r="1" ht="30.15" customHeight="true" spans="1:4">
      <c r="A1" s="34" t="s">
        <v>5</v>
      </c>
      <c r="B1" s="34"/>
      <c r="C1" s="34"/>
      <c r="D1" s="34"/>
    </row>
    <row r="2" ht="22.6" customHeight="true" spans="1:4">
      <c r="A2" s="7"/>
      <c r="B2" s="80"/>
      <c r="C2" s="80"/>
      <c r="D2" s="21" t="s">
        <v>376</v>
      </c>
    </row>
    <row r="3" ht="30.15" customHeight="true" spans="1:4">
      <c r="A3" s="9" t="s">
        <v>17</v>
      </c>
      <c r="B3" s="9" t="s">
        <v>18</v>
      </c>
      <c r="C3" s="9" t="s">
        <v>20</v>
      </c>
      <c r="D3" s="9" t="s">
        <v>377</v>
      </c>
    </row>
    <row r="4" ht="41.45" customHeight="true" spans="1:4">
      <c r="A4" s="81" t="s">
        <v>378</v>
      </c>
      <c r="B4" s="24">
        <v>3097.48</v>
      </c>
      <c r="C4" s="24">
        <f>C5+C6+C7+C8</f>
        <v>2545.531035</v>
      </c>
      <c r="D4" s="82" t="s">
        <v>379</v>
      </c>
    </row>
    <row r="5" ht="30.9" customHeight="true" spans="1:4">
      <c r="A5" s="42" t="s">
        <v>380</v>
      </c>
      <c r="B5" s="24">
        <v>1659.78</v>
      </c>
      <c r="C5" s="24">
        <v>1256.345143</v>
      </c>
      <c r="D5" s="82" t="s">
        <v>381</v>
      </c>
    </row>
    <row r="6" ht="30.9" customHeight="true" spans="1:4">
      <c r="A6" s="42" t="s">
        <v>382</v>
      </c>
      <c r="B6" s="24">
        <v>479.3</v>
      </c>
      <c r="C6" s="24">
        <v>407.073692</v>
      </c>
      <c r="D6" s="82" t="s">
        <v>383</v>
      </c>
    </row>
    <row r="7" ht="30.9" customHeight="true" spans="1:4">
      <c r="A7" s="42" t="s">
        <v>384</v>
      </c>
      <c r="B7" s="24">
        <v>444</v>
      </c>
      <c r="C7" s="24">
        <v>430.1122</v>
      </c>
      <c r="D7" s="82" t="s">
        <v>385</v>
      </c>
    </row>
    <row r="8" ht="30.9" customHeight="true" spans="1:4">
      <c r="A8" s="42" t="s">
        <v>386</v>
      </c>
      <c r="B8" s="24">
        <v>514.4</v>
      </c>
      <c r="C8" s="24">
        <v>452</v>
      </c>
      <c r="D8" s="82" t="s">
        <v>387</v>
      </c>
    </row>
    <row r="9" ht="30.9" customHeight="true" spans="1:4">
      <c r="A9" s="81" t="s">
        <v>388</v>
      </c>
      <c r="B9" s="24">
        <f>B10+B15+B16+B17+B18</f>
        <v>447.28</v>
      </c>
      <c r="C9" s="24">
        <f>C10+C15+C17+C18</f>
        <v>319.029255</v>
      </c>
      <c r="D9" s="82" t="s">
        <v>389</v>
      </c>
    </row>
    <row r="10" ht="30.9" customHeight="true" spans="1:4">
      <c r="A10" s="42" t="s">
        <v>390</v>
      </c>
      <c r="B10" s="24">
        <v>261</v>
      </c>
      <c r="C10" s="24">
        <v>261</v>
      </c>
      <c r="D10" s="82" t="s">
        <v>391</v>
      </c>
    </row>
    <row r="11" ht="30.9" customHeight="true" spans="1:4">
      <c r="A11" s="42" t="s">
        <v>392</v>
      </c>
      <c r="B11" s="24">
        <v>0.2</v>
      </c>
      <c r="C11" s="24">
        <v>0</v>
      </c>
      <c r="D11" s="82" t="s">
        <v>393</v>
      </c>
    </row>
    <row r="12" ht="30.9" customHeight="true" spans="1:4">
      <c r="A12" s="42" t="s">
        <v>394</v>
      </c>
      <c r="B12" s="24">
        <v>0</v>
      </c>
      <c r="C12" s="24">
        <v>0</v>
      </c>
      <c r="D12" s="82" t="s">
        <v>395</v>
      </c>
    </row>
    <row r="13" ht="30.9" customHeight="true" spans="1:4">
      <c r="A13" s="42" t="s">
        <v>396</v>
      </c>
      <c r="B13" s="24">
        <v>0</v>
      </c>
      <c r="C13" s="24">
        <v>0</v>
      </c>
      <c r="D13" s="82" t="s">
        <v>397</v>
      </c>
    </row>
    <row r="14" ht="30.9" customHeight="true" spans="1:4">
      <c r="A14" s="42" t="s">
        <v>398</v>
      </c>
      <c r="B14" s="24">
        <v>0</v>
      </c>
      <c r="C14" s="24">
        <v>0</v>
      </c>
      <c r="D14" s="82" t="s">
        <v>399</v>
      </c>
    </row>
    <row r="15" ht="30.9" customHeight="true" spans="1:4">
      <c r="A15" s="42" t="s">
        <v>400</v>
      </c>
      <c r="B15" s="24">
        <v>20</v>
      </c>
      <c r="C15" s="24">
        <v>14.0499</v>
      </c>
      <c r="D15" s="82" t="s">
        <v>401</v>
      </c>
    </row>
    <row r="16" ht="30.9" customHeight="true" spans="1:4">
      <c r="A16" s="42" t="s">
        <v>402</v>
      </c>
      <c r="B16" s="24">
        <v>10</v>
      </c>
      <c r="C16" s="24">
        <v>0</v>
      </c>
      <c r="D16" s="82" t="s">
        <v>403</v>
      </c>
    </row>
    <row r="17" ht="30.9" customHeight="true" spans="1:4">
      <c r="A17" s="42" t="s">
        <v>404</v>
      </c>
      <c r="B17" s="24">
        <v>14.75</v>
      </c>
      <c r="C17" s="24">
        <v>4.979355</v>
      </c>
      <c r="D17" s="82" t="s">
        <v>405</v>
      </c>
    </row>
    <row r="18" ht="34.65" customHeight="true" spans="1:4">
      <c r="A18" s="42" t="s">
        <v>406</v>
      </c>
      <c r="B18" s="24">
        <v>141.53</v>
      </c>
      <c r="C18" s="24">
        <v>39</v>
      </c>
      <c r="D18" s="82" t="s">
        <v>407</v>
      </c>
    </row>
    <row r="19" ht="30.9" customHeight="true" spans="1:4">
      <c r="A19" s="42" t="s">
        <v>408</v>
      </c>
      <c r="B19" s="24">
        <v>0</v>
      </c>
      <c r="C19" s="24">
        <v>0</v>
      </c>
      <c r="D19" s="82" t="s">
        <v>409</v>
      </c>
    </row>
    <row r="20" ht="30.9" customHeight="true" spans="1:4">
      <c r="A20" s="81" t="s">
        <v>410</v>
      </c>
      <c r="B20" s="24">
        <f>B21+B22</f>
        <v>19</v>
      </c>
      <c r="C20" s="24">
        <f>C21+C22</f>
        <v>29.573</v>
      </c>
      <c r="D20" s="82" t="s">
        <v>411</v>
      </c>
    </row>
    <row r="21" ht="30.9" customHeight="true" spans="1:4">
      <c r="A21" s="42" t="s">
        <v>412</v>
      </c>
      <c r="B21" s="24">
        <v>19</v>
      </c>
      <c r="C21" s="24">
        <v>29.573</v>
      </c>
      <c r="D21" s="82" t="s">
        <v>413</v>
      </c>
    </row>
    <row r="22" ht="30.9" customHeight="true" spans="1:4">
      <c r="A22" s="42" t="s">
        <v>414</v>
      </c>
      <c r="B22" s="24">
        <v>0</v>
      </c>
      <c r="C22" s="24">
        <v>0</v>
      </c>
      <c r="D22" s="82" t="s">
        <v>415</v>
      </c>
    </row>
    <row r="23" ht="30.9" customHeight="true" spans="1:4">
      <c r="A23" s="81" t="s">
        <v>416</v>
      </c>
      <c r="B23" s="24">
        <f>B24+B25</f>
        <v>3011</v>
      </c>
      <c r="C23" s="24">
        <f>C24+C25</f>
        <v>3011</v>
      </c>
      <c r="D23" s="82" t="s">
        <v>417</v>
      </c>
    </row>
    <row r="24" ht="30.9" customHeight="true" spans="1:4">
      <c r="A24" s="42" t="s">
        <v>418</v>
      </c>
      <c r="B24" s="24">
        <v>2878</v>
      </c>
      <c r="C24" s="24">
        <v>2878</v>
      </c>
      <c r="D24" s="82" t="s">
        <v>419</v>
      </c>
    </row>
    <row r="25" ht="30.9" customHeight="true" spans="1:4">
      <c r="A25" s="42" t="s">
        <v>420</v>
      </c>
      <c r="B25" s="24">
        <v>133</v>
      </c>
      <c r="C25" s="24">
        <v>133</v>
      </c>
      <c r="D25" s="82" t="s">
        <v>421</v>
      </c>
    </row>
    <row r="26" ht="30.9" customHeight="true" spans="1:4">
      <c r="A26" s="81" t="s">
        <v>422</v>
      </c>
      <c r="B26" s="24">
        <v>13.26</v>
      </c>
      <c r="C26" s="24">
        <v>7</v>
      </c>
      <c r="D26" s="82" t="s">
        <v>423</v>
      </c>
    </row>
    <row r="27" ht="30.9" customHeight="true" spans="1:4">
      <c r="A27" s="42" t="s">
        <v>424</v>
      </c>
      <c r="B27" s="24">
        <v>13.26</v>
      </c>
      <c r="C27" s="24">
        <v>7</v>
      </c>
      <c r="D27" s="82" t="s">
        <v>425</v>
      </c>
    </row>
    <row r="28" ht="30.9" customHeight="true" spans="1:4">
      <c r="A28" s="81" t="s">
        <v>426</v>
      </c>
      <c r="B28" s="24">
        <v>368</v>
      </c>
      <c r="C28" s="24">
        <v>368</v>
      </c>
      <c r="D28" s="82" t="s">
        <v>427</v>
      </c>
    </row>
    <row r="29" ht="30.9" customHeight="true" spans="1:4">
      <c r="A29" s="42" t="s">
        <v>428</v>
      </c>
      <c r="B29" s="24">
        <v>0</v>
      </c>
      <c r="C29" s="24">
        <v>0</v>
      </c>
      <c r="D29" s="82" t="s">
        <v>429</v>
      </c>
    </row>
    <row r="30" ht="30.9" customHeight="true" spans="1:4">
      <c r="A30" s="81" t="s">
        <v>430</v>
      </c>
      <c r="B30" s="24">
        <f>B4+B9+B20+B23+B26+B28</f>
        <v>6956.02</v>
      </c>
      <c r="C30" s="24">
        <f>C4+C9+C20+C23+C26+C28</f>
        <v>6280.13329</v>
      </c>
      <c r="D30" s="42"/>
    </row>
    <row r="31" ht="55" customHeight="true" spans="1:4">
      <c r="A31" s="83" t="s">
        <v>431</v>
      </c>
      <c r="B31" s="83"/>
      <c r="C31" s="83"/>
      <c r="D31" s="83"/>
    </row>
    <row r="32" ht="30.15" customHeight="true" spans="2:3">
      <c r="B32" s="19"/>
      <c r="C32" s="19"/>
    </row>
  </sheetData>
  <mergeCells count="2">
    <mergeCell ref="A1:D1"/>
    <mergeCell ref="A31:D31"/>
  </mergeCells>
  <pageMargins left="0.984000027179718" right="0.75" top="0.34799998998642" bottom="0.34799998998642" header="0" footer="0"/>
  <pageSetup paperSize="9" scale="54"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D27" sqref="D27"/>
    </sheetView>
  </sheetViews>
  <sheetFormatPr defaultColWidth="10" defaultRowHeight="13.5" outlineLevelCol="6"/>
  <cols>
    <col min="1" max="1" width="26.7333333333333" customWidth="true"/>
    <col min="2" max="7" width="16.15" customWidth="true"/>
    <col min="8" max="8" width="9.76666666666667" customWidth="true"/>
  </cols>
  <sheetData>
    <row r="1" ht="41.45" customHeight="true" spans="1:7">
      <c r="A1" s="20" t="s">
        <v>6</v>
      </c>
      <c r="B1" s="20"/>
      <c r="C1" s="20"/>
      <c r="D1" s="20"/>
      <c r="E1" s="20"/>
      <c r="F1" s="20"/>
      <c r="G1" s="20"/>
    </row>
    <row r="2" ht="24.1" customHeight="true" spans="1:7">
      <c r="A2" s="7"/>
      <c r="B2" s="19"/>
      <c r="C2" s="19"/>
      <c r="D2" s="19"/>
      <c r="E2" s="19"/>
      <c r="F2" s="8" t="s">
        <v>16</v>
      </c>
      <c r="G2" s="8"/>
    </row>
    <row r="3" ht="39.15" customHeight="true" spans="1:7">
      <c r="A3" s="22" t="s">
        <v>17</v>
      </c>
      <c r="B3" s="22" t="s">
        <v>18</v>
      </c>
      <c r="C3" s="22" t="s">
        <v>19</v>
      </c>
      <c r="D3" s="22" t="s">
        <v>20</v>
      </c>
      <c r="E3" s="22" t="s">
        <v>21</v>
      </c>
      <c r="F3" s="22" t="s">
        <v>22</v>
      </c>
      <c r="G3" s="22" t="s">
        <v>23</v>
      </c>
    </row>
    <row r="4" ht="18.8" customHeight="true" spans="1:7">
      <c r="A4" s="70" t="s">
        <v>432</v>
      </c>
      <c r="B4" s="71">
        <v>0</v>
      </c>
      <c r="C4" s="71">
        <v>7.98</v>
      </c>
      <c r="D4" s="71">
        <v>7.98</v>
      </c>
      <c r="E4" s="75">
        <f>D4/C4</f>
        <v>1</v>
      </c>
      <c r="F4" s="76">
        <v>8711.98</v>
      </c>
      <c r="G4" s="75">
        <f>D4/F4</f>
        <v>0.000915980064233389</v>
      </c>
    </row>
    <row r="5" ht="18.8" customHeight="true" spans="1:7">
      <c r="A5" s="70"/>
      <c r="B5" s="71"/>
      <c r="C5" s="71"/>
      <c r="D5" s="71"/>
      <c r="E5" s="75"/>
      <c r="F5" s="76"/>
      <c r="G5" s="75"/>
    </row>
    <row r="6" ht="18.8" customHeight="true" spans="1:7">
      <c r="A6" s="70" t="s">
        <v>27</v>
      </c>
      <c r="B6" s="72">
        <v>5252.23</v>
      </c>
      <c r="C6" s="72">
        <v>4804.03</v>
      </c>
      <c r="D6" s="72">
        <v>4804.03</v>
      </c>
      <c r="E6" s="75">
        <f>D6/C6</f>
        <v>1</v>
      </c>
      <c r="F6" s="76">
        <v>134.19</v>
      </c>
      <c r="G6" s="75">
        <f>D6/F6</f>
        <v>35.8002086593636</v>
      </c>
    </row>
    <row r="7" ht="18.8" customHeight="true" spans="1:7">
      <c r="A7" s="70"/>
      <c r="B7" s="72"/>
      <c r="C7" s="72"/>
      <c r="D7" s="72"/>
      <c r="E7" s="76"/>
      <c r="F7" s="72"/>
      <c r="G7" s="76"/>
    </row>
    <row r="8" ht="18.8" customHeight="true" spans="1:7">
      <c r="A8" s="70"/>
      <c r="B8" s="72"/>
      <c r="C8" s="72"/>
      <c r="D8" s="72"/>
      <c r="E8" s="76"/>
      <c r="F8" s="72"/>
      <c r="G8" s="76"/>
    </row>
    <row r="9" ht="18.8" customHeight="true" spans="1:7">
      <c r="A9" s="73"/>
      <c r="B9" s="72"/>
      <c r="C9" s="72"/>
      <c r="D9" s="72"/>
      <c r="E9" s="76"/>
      <c r="F9" s="72"/>
      <c r="G9" s="76"/>
    </row>
    <row r="10" ht="18.8" customHeight="true" spans="1:7">
      <c r="A10" s="73" t="s">
        <v>433</v>
      </c>
      <c r="B10" s="74">
        <f>B4+B6</f>
        <v>5252.23</v>
      </c>
      <c r="C10" s="74">
        <f>C4+C6</f>
        <v>4812.01</v>
      </c>
      <c r="D10" s="74">
        <f>D4+D6</f>
        <v>4812.01</v>
      </c>
      <c r="E10" s="77">
        <f>C10/D10</f>
        <v>1</v>
      </c>
      <c r="F10" s="74">
        <f>F4+F6</f>
        <v>8846.17</v>
      </c>
      <c r="G10" s="78">
        <f>D10/F10</f>
        <v>0.543965354498048</v>
      </c>
    </row>
    <row r="11" ht="24" customHeight="true" spans="1:7">
      <c r="A11" s="56" t="s">
        <v>434</v>
      </c>
      <c r="B11" s="74"/>
      <c r="C11" s="74">
        <v>2563.56</v>
      </c>
      <c r="D11" s="74">
        <v>2563.56</v>
      </c>
      <c r="E11" s="77">
        <f>C11/D11</f>
        <v>1</v>
      </c>
      <c r="F11" s="79"/>
      <c r="G11" s="78"/>
    </row>
    <row r="12" ht="27" customHeight="true" spans="1:7">
      <c r="A12" s="56" t="s">
        <v>435</v>
      </c>
      <c r="B12" s="74">
        <f>B10</f>
        <v>5252.23</v>
      </c>
      <c r="C12" s="74">
        <f>C10+C11</f>
        <v>7375.57</v>
      </c>
      <c r="D12" s="74">
        <f>D10+D11</f>
        <v>7375.57</v>
      </c>
      <c r="E12" s="77">
        <f>C12/D12</f>
        <v>1</v>
      </c>
      <c r="F12" s="74">
        <f>F10</f>
        <v>8846.17</v>
      </c>
      <c r="G12" s="78">
        <f>D12/F12</f>
        <v>0.833758564440882</v>
      </c>
    </row>
    <row r="13" ht="14.3" customHeight="true" spans="1:1">
      <c r="A13" s="19" t="s">
        <v>436</v>
      </c>
    </row>
  </sheetData>
  <mergeCells count="2">
    <mergeCell ref="A1:G1"/>
    <mergeCell ref="F2:G2"/>
  </mergeCells>
  <pageMargins left="0.75" right="0.75" top="0.39300000667572" bottom="0.268999993801117" header="0" footer="0"/>
  <pageSetup paperSize="9" scale="9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1"/>
  <sheetViews>
    <sheetView workbookViewId="0">
      <selection activeCell="J20" sqref="J20"/>
    </sheetView>
  </sheetViews>
  <sheetFormatPr defaultColWidth="10" defaultRowHeight="13.5" outlineLevelCol="7"/>
  <cols>
    <col min="1" max="1" width="6.78333333333333" customWidth="true"/>
    <col min="2" max="2" width="26.1916666666667" customWidth="true"/>
    <col min="3" max="3" width="12.4916666666667" customWidth="true"/>
    <col min="4" max="4" width="15.2" customWidth="true"/>
    <col min="5" max="5" width="12.4916666666667" customWidth="true"/>
    <col min="6" max="8" width="12.4833333333333" customWidth="true"/>
    <col min="9" max="9" width="9.76666666666667" customWidth="true"/>
  </cols>
  <sheetData>
    <row r="1" ht="41.45" customHeight="true" spans="1:8">
      <c r="A1" s="19"/>
      <c r="B1" s="20" t="s">
        <v>7</v>
      </c>
      <c r="C1" s="20"/>
      <c r="D1" s="20"/>
      <c r="E1" s="20"/>
      <c r="F1" s="20"/>
      <c r="G1" s="20"/>
      <c r="H1" s="20"/>
    </row>
    <row r="2" ht="24.1" customHeight="true" spans="2:8">
      <c r="B2" s="44"/>
      <c r="C2" s="19"/>
      <c r="D2" s="19"/>
      <c r="E2" s="19"/>
      <c r="F2" s="19"/>
      <c r="G2" s="8" t="s">
        <v>16</v>
      </c>
      <c r="H2" s="8"/>
    </row>
    <row r="3" ht="40.7" customHeight="true" spans="1:8">
      <c r="A3" s="48" t="s">
        <v>30</v>
      </c>
      <c r="B3" s="48" t="s">
        <v>17</v>
      </c>
      <c r="C3" s="48" t="s">
        <v>18</v>
      </c>
      <c r="D3" s="48" t="s">
        <v>19</v>
      </c>
      <c r="E3" s="48" t="s">
        <v>20</v>
      </c>
      <c r="F3" s="48" t="s">
        <v>21</v>
      </c>
      <c r="G3" s="48" t="s">
        <v>22</v>
      </c>
      <c r="H3" s="48" t="s">
        <v>23</v>
      </c>
    </row>
    <row r="4" ht="22.75" customHeight="true" spans="1:8">
      <c r="A4" s="49" t="s">
        <v>130</v>
      </c>
      <c r="B4" s="49" t="s">
        <v>131</v>
      </c>
      <c r="C4" s="50">
        <v>0</v>
      </c>
      <c r="D4" s="50">
        <v>7.98</v>
      </c>
      <c r="E4" s="50">
        <v>7.98</v>
      </c>
      <c r="F4" s="64">
        <f>E4/D4</f>
        <v>1</v>
      </c>
      <c r="G4" s="65">
        <v>8.4</v>
      </c>
      <c r="H4" s="66">
        <f>E4/G4</f>
        <v>0.95</v>
      </c>
    </row>
    <row r="5" ht="22.75" customHeight="true" spans="1:8">
      <c r="A5" s="49" t="s">
        <v>437</v>
      </c>
      <c r="B5" s="49" t="s">
        <v>438</v>
      </c>
      <c r="C5" s="50">
        <v>0</v>
      </c>
      <c r="D5" s="50">
        <v>7.98</v>
      </c>
      <c r="E5" s="50">
        <v>7.98</v>
      </c>
      <c r="F5" s="64">
        <f t="shared" ref="F5:F15" si="0">E5/D5</f>
        <v>1</v>
      </c>
      <c r="G5" s="65">
        <v>8.4</v>
      </c>
      <c r="H5" s="66">
        <f t="shared" ref="H5:H15" si="1">E5/G5</f>
        <v>0.95</v>
      </c>
    </row>
    <row r="6" ht="22.75" customHeight="true" spans="1:8">
      <c r="A6" s="51" t="s">
        <v>439</v>
      </c>
      <c r="B6" s="51" t="s">
        <v>440</v>
      </c>
      <c r="C6" s="52">
        <v>0</v>
      </c>
      <c r="D6" s="52">
        <v>7.98</v>
      </c>
      <c r="E6" s="52">
        <v>7.98</v>
      </c>
      <c r="F6" s="64">
        <f t="shared" si="0"/>
        <v>1</v>
      </c>
      <c r="G6" s="67">
        <v>8.4</v>
      </c>
      <c r="H6" s="66">
        <f t="shared" si="1"/>
        <v>0.95</v>
      </c>
    </row>
    <row r="7" ht="22.75" customHeight="true" spans="1:8">
      <c r="A7" s="49" t="s">
        <v>269</v>
      </c>
      <c r="B7" s="49" t="s">
        <v>270</v>
      </c>
      <c r="C7" s="50">
        <v>3606.03</v>
      </c>
      <c r="D7" s="50">
        <v>3590.83</v>
      </c>
      <c r="E7" s="50">
        <v>3590.83</v>
      </c>
      <c r="F7" s="64">
        <f t="shared" si="0"/>
        <v>1</v>
      </c>
      <c r="G7" s="65">
        <v>1073.18</v>
      </c>
      <c r="H7" s="66">
        <f t="shared" si="1"/>
        <v>3.34597178478913</v>
      </c>
    </row>
    <row r="8" ht="22.75" customHeight="true" spans="1:8">
      <c r="A8" s="49" t="s">
        <v>441</v>
      </c>
      <c r="B8" s="49" t="s">
        <v>442</v>
      </c>
      <c r="C8" s="50">
        <v>3606.03</v>
      </c>
      <c r="D8" s="50">
        <v>3590.83</v>
      </c>
      <c r="E8" s="50">
        <v>3590.83</v>
      </c>
      <c r="F8" s="64">
        <f t="shared" si="0"/>
        <v>1</v>
      </c>
      <c r="G8" s="65">
        <v>1073.18</v>
      </c>
      <c r="H8" s="66">
        <f t="shared" si="1"/>
        <v>3.34597178478913</v>
      </c>
    </row>
    <row r="9" ht="22.75" customHeight="true" spans="1:8">
      <c r="A9" s="51" t="s">
        <v>443</v>
      </c>
      <c r="B9" s="51" t="s">
        <v>444</v>
      </c>
      <c r="C9" s="52">
        <v>3023.96</v>
      </c>
      <c r="D9" s="52">
        <v>3023.96</v>
      </c>
      <c r="E9" s="52">
        <v>3023.96</v>
      </c>
      <c r="F9" s="64">
        <f t="shared" si="0"/>
        <v>1</v>
      </c>
      <c r="G9" s="67">
        <v>275.0343</v>
      </c>
      <c r="H9" s="66">
        <f t="shared" si="1"/>
        <v>10.9948468245597</v>
      </c>
    </row>
    <row r="10" ht="22.75" customHeight="true" spans="1:8">
      <c r="A10" s="51" t="s">
        <v>445</v>
      </c>
      <c r="B10" s="51" t="s">
        <v>446</v>
      </c>
      <c r="C10" s="52">
        <v>364.53</v>
      </c>
      <c r="D10" s="52">
        <v>364.53</v>
      </c>
      <c r="E10" s="52">
        <v>364.53</v>
      </c>
      <c r="F10" s="64">
        <f t="shared" si="0"/>
        <v>1</v>
      </c>
      <c r="G10" s="67">
        <v>635.475</v>
      </c>
      <c r="H10" s="66">
        <f t="shared" si="1"/>
        <v>0.573633895904638</v>
      </c>
    </row>
    <row r="11" ht="22.75" customHeight="true" spans="1:8">
      <c r="A11" s="51" t="s">
        <v>447</v>
      </c>
      <c r="B11" s="51" t="s">
        <v>448</v>
      </c>
      <c r="C11" s="52">
        <v>217.54</v>
      </c>
      <c r="D11" s="52">
        <v>202.35</v>
      </c>
      <c r="E11" s="52">
        <v>202.35</v>
      </c>
      <c r="F11" s="64">
        <f t="shared" si="0"/>
        <v>1</v>
      </c>
      <c r="G11" s="67">
        <v>162.67</v>
      </c>
      <c r="H11" s="66">
        <f t="shared" si="1"/>
        <v>1.24392942767566</v>
      </c>
    </row>
    <row r="12" ht="22.75" customHeight="true" spans="1:8">
      <c r="A12" s="49" t="s">
        <v>449</v>
      </c>
      <c r="B12" s="49" t="s">
        <v>450</v>
      </c>
      <c r="C12" s="50">
        <v>1646.2</v>
      </c>
      <c r="D12" s="50">
        <v>1213.2</v>
      </c>
      <c r="E12" s="50">
        <v>1213.2</v>
      </c>
      <c r="F12" s="64">
        <f t="shared" si="0"/>
        <v>1</v>
      </c>
      <c r="G12" s="65">
        <v>2512.38</v>
      </c>
      <c r="H12" s="66">
        <f t="shared" si="1"/>
        <v>0.482888734984357</v>
      </c>
    </row>
    <row r="13" ht="22.75" customHeight="true" spans="1:8">
      <c r="A13" s="49" t="s">
        <v>451</v>
      </c>
      <c r="B13" s="49" t="s">
        <v>452</v>
      </c>
      <c r="C13" s="50">
        <v>1646.2</v>
      </c>
      <c r="D13" s="50">
        <v>1213.2</v>
      </c>
      <c r="E13" s="50">
        <v>1213.2</v>
      </c>
      <c r="F13" s="64">
        <f t="shared" si="0"/>
        <v>1</v>
      </c>
      <c r="G13" s="65">
        <v>2512.38</v>
      </c>
      <c r="H13" s="66">
        <f t="shared" si="1"/>
        <v>0.482888734984357</v>
      </c>
    </row>
    <row r="14" ht="22.75" customHeight="true" spans="1:8">
      <c r="A14" s="51" t="s">
        <v>453</v>
      </c>
      <c r="B14" s="51" t="s">
        <v>454</v>
      </c>
      <c r="C14" s="52">
        <v>36.2</v>
      </c>
      <c r="D14" s="52">
        <v>26.2</v>
      </c>
      <c r="E14" s="52">
        <v>26.2</v>
      </c>
      <c r="F14" s="64">
        <f t="shared" si="0"/>
        <v>1</v>
      </c>
      <c r="G14" s="67">
        <v>122.38</v>
      </c>
      <c r="H14" s="66">
        <f t="shared" si="1"/>
        <v>0.214087269161628</v>
      </c>
    </row>
    <row r="15" ht="22.75" customHeight="true" spans="1:8">
      <c r="A15" s="51" t="s">
        <v>455</v>
      </c>
      <c r="B15" s="51" t="s">
        <v>456</v>
      </c>
      <c r="C15" s="52">
        <v>1610</v>
      </c>
      <c r="D15" s="52">
        <v>1187</v>
      </c>
      <c r="E15" s="52">
        <v>1187</v>
      </c>
      <c r="F15" s="64">
        <f t="shared" si="0"/>
        <v>1</v>
      </c>
      <c r="G15" s="67">
        <v>2390</v>
      </c>
      <c r="H15" s="66">
        <f t="shared" si="1"/>
        <v>0.496652719665272</v>
      </c>
    </row>
    <row r="16" ht="22.75" customHeight="true" spans="1:8">
      <c r="A16" s="53"/>
      <c r="B16" s="53"/>
      <c r="C16" s="54"/>
      <c r="D16" s="54"/>
      <c r="E16" s="54"/>
      <c r="F16" s="54"/>
      <c r="G16" s="54"/>
      <c r="H16" s="54"/>
    </row>
    <row r="17" ht="24.1" customHeight="true" spans="1:8">
      <c r="A17" s="55"/>
      <c r="B17" s="56" t="s">
        <v>372</v>
      </c>
      <c r="C17" s="57"/>
      <c r="D17" s="57"/>
      <c r="E17" s="57"/>
      <c r="F17" s="67"/>
      <c r="G17" s="57"/>
      <c r="H17" s="67"/>
    </row>
    <row r="18" ht="24.1" customHeight="true" spans="1:8">
      <c r="A18" s="55"/>
      <c r="B18" s="56" t="s">
        <v>374</v>
      </c>
      <c r="C18" s="57"/>
      <c r="D18" s="50">
        <v>2563.56</v>
      </c>
      <c r="E18" s="50">
        <v>2563.56</v>
      </c>
      <c r="F18" s="67"/>
      <c r="G18" s="50">
        <v>5252.21</v>
      </c>
      <c r="H18" s="67"/>
    </row>
    <row r="19" ht="24.1" customHeight="true" spans="1:8">
      <c r="A19" s="58"/>
      <c r="B19" s="59" t="s">
        <v>457</v>
      </c>
      <c r="C19" s="60">
        <f>C7+C12</f>
        <v>5252.23</v>
      </c>
      <c r="D19" s="60">
        <f>D4+D7+D12</f>
        <v>4812.01</v>
      </c>
      <c r="E19" s="60">
        <f>E4+E7+E12</f>
        <v>4812.01</v>
      </c>
      <c r="F19" s="68">
        <f>E19/D19</f>
        <v>1</v>
      </c>
      <c r="G19" s="50">
        <f>G4+G8+G13</f>
        <v>3593.96</v>
      </c>
      <c r="H19" s="68">
        <f>E19/G19</f>
        <v>1.33891584770003</v>
      </c>
    </row>
    <row r="20" ht="27" customHeight="true" spans="1:8">
      <c r="A20" s="61"/>
      <c r="B20" s="62" t="s">
        <v>457</v>
      </c>
      <c r="C20" s="63">
        <f t="shared" ref="C20:G20" si="2">C18+C19</f>
        <v>5252.23</v>
      </c>
      <c r="D20" s="63">
        <f t="shared" si="2"/>
        <v>7375.57</v>
      </c>
      <c r="E20" s="63">
        <f t="shared" si="2"/>
        <v>7375.57</v>
      </c>
      <c r="F20" s="69">
        <f>E20/D20</f>
        <v>1</v>
      </c>
      <c r="G20" s="50">
        <f t="shared" si="2"/>
        <v>8846.17</v>
      </c>
      <c r="H20" s="69">
        <f>E20/G20</f>
        <v>0.833758564440882</v>
      </c>
    </row>
    <row r="21" ht="18.05" customHeight="true" spans="2:4">
      <c r="B21" s="33"/>
      <c r="C21" s="33"/>
      <c r="D21" s="33"/>
    </row>
  </sheetData>
  <mergeCells count="3">
    <mergeCell ref="B1:H1"/>
    <mergeCell ref="G2:H2"/>
    <mergeCell ref="B21:D21"/>
  </mergeCells>
  <pageMargins left="0.75" right="0.75" top="0.39300000667572"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A10" sqref="A10"/>
    </sheetView>
  </sheetViews>
  <sheetFormatPr defaultColWidth="10" defaultRowHeight="13.5" outlineLevelCol="5"/>
  <cols>
    <col min="1" max="1" width="49.2583333333333" customWidth="true"/>
    <col min="2" max="2" width="17.2333333333333" customWidth="true"/>
    <col min="3" max="3" width="18.8666666666667" customWidth="true"/>
    <col min="4" max="6" width="17.2333333333333" customWidth="true"/>
    <col min="7" max="7" width="9.76666666666667" customWidth="true"/>
  </cols>
  <sheetData>
    <row r="1" ht="49.7" customHeight="true" spans="1:6">
      <c r="A1" s="45" t="s">
        <v>458</v>
      </c>
      <c r="B1" s="45"/>
      <c r="C1" s="45"/>
      <c r="D1" s="45"/>
      <c r="E1" s="45"/>
      <c r="F1" s="45"/>
    </row>
    <row r="2" ht="24.85" customHeight="true" spans="1:6">
      <c r="A2" s="7"/>
      <c r="B2" s="4"/>
      <c r="D2" s="4"/>
      <c r="E2" s="21" t="s">
        <v>16</v>
      </c>
      <c r="F2" s="21"/>
    </row>
    <row r="3" ht="33.9" customHeight="true" spans="1:6">
      <c r="A3" s="22" t="s">
        <v>459</v>
      </c>
      <c r="B3" s="22" t="s">
        <v>18</v>
      </c>
      <c r="C3" s="22" t="s">
        <v>19</v>
      </c>
      <c r="D3" s="22" t="s">
        <v>20</v>
      </c>
      <c r="E3" s="22" t="s">
        <v>21</v>
      </c>
      <c r="F3" s="22" t="s">
        <v>23</v>
      </c>
    </row>
    <row r="4" ht="23.35" customHeight="true" spans="1:6">
      <c r="A4" s="46" t="s">
        <v>460</v>
      </c>
      <c r="B4" s="38"/>
      <c r="C4" s="38"/>
      <c r="D4" s="38"/>
      <c r="E4" s="38"/>
      <c r="F4" s="38"/>
    </row>
    <row r="5" ht="23.35" customHeight="true" spans="1:6">
      <c r="A5" s="47" t="s">
        <v>461</v>
      </c>
      <c r="B5" s="38"/>
      <c r="C5" s="38"/>
      <c r="D5" s="38"/>
      <c r="E5" s="38"/>
      <c r="F5" s="38"/>
    </row>
    <row r="6" ht="23.35" customHeight="true" spans="1:6">
      <c r="A6" s="47"/>
      <c r="B6" s="38"/>
      <c r="C6" s="38"/>
      <c r="D6" s="38"/>
      <c r="E6" s="38"/>
      <c r="F6" s="38"/>
    </row>
    <row r="7" ht="23.35" customHeight="true" spans="1:6">
      <c r="A7" s="46" t="s">
        <v>462</v>
      </c>
      <c r="B7" s="38"/>
      <c r="C7" s="38"/>
      <c r="D7" s="38"/>
      <c r="E7" s="38"/>
      <c r="F7" s="38"/>
    </row>
    <row r="8" ht="23.35" customHeight="true" spans="1:6">
      <c r="A8" s="46" t="s">
        <v>463</v>
      </c>
      <c r="B8" s="38"/>
      <c r="C8" s="38"/>
      <c r="D8" s="38"/>
      <c r="E8" s="38"/>
      <c r="F8" s="38"/>
    </row>
    <row r="9" ht="14.3" customHeight="true" spans="1:6">
      <c r="A9" s="33"/>
      <c r="B9" s="4"/>
      <c r="D9" s="4"/>
      <c r="E9" s="4"/>
      <c r="F9" s="4"/>
    </row>
    <row r="10" ht="21.85" customHeight="true" spans="1:6">
      <c r="A10" s="33" t="s">
        <v>464</v>
      </c>
      <c r="B10" s="4"/>
      <c r="D10" s="4"/>
      <c r="E10" s="4"/>
      <c r="F10" s="4"/>
    </row>
  </sheetData>
  <mergeCells count="2">
    <mergeCell ref="A1:F1"/>
    <mergeCell ref="E2:F2"/>
  </mergeCells>
  <pageMargins left="0.75" right="0.75" top="0.268999993801117" bottom="0.268999993801117" header="0" footer="0"/>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D18" sqref="D18"/>
    </sheetView>
  </sheetViews>
  <sheetFormatPr defaultColWidth="10" defaultRowHeight="13.5" outlineLevelCol="5"/>
  <cols>
    <col min="1" max="1" width="49.2583333333333" customWidth="true"/>
    <col min="2" max="2" width="17.2333333333333" customWidth="true"/>
    <col min="3" max="3" width="19" customWidth="true"/>
    <col min="4" max="6" width="17.2333333333333" customWidth="true"/>
    <col min="7" max="7" width="9.76666666666667" customWidth="true"/>
  </cols>
  <sheetData>
    <row r="1" ht="49.7" customHeight="true" spans="1:6">
      <c r="A1" s="45" t="s">
        <v>465</v>
      </c>
      <c r="B1" s="45"/>
      <c r="C1" s="45"/>
      <c r="D1" s="45"/>
      <c r="E1" s="45"/>
      <c r="F1" s="45"/>
    </row>
    <row r="2" ht="24.85" customHeight="true" spans="1:6">
      <c r="A2" s="7"/>
      <c r="B2" s="4"/>
      <c r="D2" s="4"/>
      <c r="E2" s="21" t="s">
        <v>16</v>
      </c>
      <c r="F2" s="21"/>
    </row>
    <row r="3" ht="33.9" customHeight="true" spans="1:6">
      <c r="A3" s="22" t="s">
        <v>459</v>
      </c>
      <c r="B3" s="22" t="s">
        <v>18</v>
      </c>
      <c r="C3" s="22" t="s">
        <v>19</v>
      </c>
      <c r="D3" s="22" t="s">
        <v>20</v>
      </c>
      <c r="E3" s="22" t="s">
        <v>21</v>
      </c>
      <c r="F3" s="22" t="s">
        <v>23</v>
      </c>
    </row>
    <row r="4" ht="23.35" customHeight="true" spans="1:6">
      <c r="A4" s="46" t="s">
        <v>466</v>
      </c>
      <c r="B4" s="38"/>
      <c r="C4" s="13"/>
      <c r="D4" s="38"/>
      <c r="E4" s="38"/>
      <c r="F4" s="38"/>
    </row>
    <row r="5" ht="23.35" customHeight="true" spans="1:6">
      <c r="A5" s="46" t="s">
        <v>467</v>
      </c>
      <c r="B5" s="38"/>
      <c r="C5" s="13"/>
      <c r="D5" s="38"/>
      <c r="E5" s="38"/>
      <c r="F5" s="38"/>
    </row>
    <row r="6" ht="23.35" customHeight="true" spans="1:6">
      <c r="A6" s="47" t="s">
        <v>468</v>
      </c>
      <c r="B6" s="38"/>
      <c r="C6" s="13"/>
      <c r="D6" s="38"/>
      <c r="E6" s="38"/>
      <c r="F6" s="38"/>
    </row>
    <row r="7" ht="23.35" customHeight="true" spans="1:6">
      <c r="A7" s="47"/>
      <c r="B7" s="38"/>
      <c r="C7" s="13"/>
      <c r="D7" s="38"/>
      <c r="E7" s="38"/>
      <c r="F7" s="38"/>
    </row>
    <row r="8" ht="23.35" customHeight="true" spans="1:6">
      <c r="A8" s="46" t="s">
        <v>469</v>
      </c>
      <c r="B8" s="38"/>
      <c r="C8" s="13"/>
      <c r="D8" s="38"/>
      <c r="E8" s="38"/>
      <c r="F8" s="38"/>
    </row>
    <row r="9" ht="23.35" customHeight="true" spans="1:6">
      <c r="A9" s="46" t="s">
        <v>372</v>
      </c>
      <c r="B9" s="38"/>
      <c r="C9" s="13"/>
      <c r="D9" s="38"/>
      <c r="E9" s="38"/>
      <c r="F9" s="38"/>
    </row>
    <row r="10" ht="23.35" customHeight="true" spans="1:6">
      <c r="A10" s="46" t="s">
        <v>470</v>
      </c>
      <c r="B10" s="38"/>
      <c r="C10" s="13"/>
      <c r="D10" s="38"/>
      <c r="E10" s="38"/>
      <c r="F10" s="38"/>
    </row>
    <row r="11" ht="14.3" customHeight="true" spans="1:6">
      <c r="A11" s="33"/>
      <c r="B11" s="4"/>
      <c r="D11" s="4"/>
      <c r="E11" s="4"/>
      <c r="F11" s="4"/>
    </row>
    <row r="12" ht="21.85" customHeight="true" spans="1:6">
      <c r="A12" s="33" t="s">
        <v>471</v>
      </c>
      <c r="B12" s="4"/>
      <c r="D12" s="4"/>
      <c r="E12" s="4"/>
      <c r="F12" s="4"/>
    </row>
  </sheetData>
  <mergeCells count="2">
    <mergeCell ref="A1:F1"/>
    <mergeCell ref="E2:F2"/>
  </mergeCells>
  <pageMargins left="0.75" right="0.75" top="0.268999993801117" bottom="0.268999993801117" header="0" footer="0"/>
  <pageSetup paperSize="9" scale="8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20" t="s">
        <v>10</v>
      </c>
      <c r="B1" s="20"/>
      <c r="C1" s="20"/>
      <c r="D1" s="20"/>
      <c r="E1" s="20"/>
      <c r="F1" s="20"/>
    </row>
    <row r="2" ht="44.45" customHeight="true" spans="1:6">
      <c r="A2" s="7"/>
      <c r="B2" s="41"/>
      <c r="C2" s="41"/>
      <c r="D2" s="41"/>
      <c r="E2" s="21" t="s">
        <v>16</v>
      </c>
      <c r="F2" s="21"/>
    </row>
    <row r="3" ht="44.45" customHeight="true" spans="1:6">
      <c r="A3" s="22" t="s">
        <v>17</v>
      </c>
      <c r="B3" s="22" t="s">
        <v>18</v>
      </c>
      <c r="C3" s="22" t="s">
        <v>19</v>
      </c>
      <c r="D3" s="22" t="s">
        <v>20</v>
      </c>
      <c r="E3" s="22" t="s">
        <v>21</v>
      </c>
      <c r="F3" s="22" t="s">
        <v>23</v>
      </c>
    </row>
    <row r="4" ht="24.1" customHeight="true" spans="1:6">
      <c r="A4" s="42" t="s">
        <v>472</v>
      </c>
      <c r="B4" s="43"/>
      <c r="C4" s="43"/>
      <c r="D4" s="43"/>
      <c r="E4" s="43"/>
      <c r="F4" s="43"/>
    </row>
    <row r="5" ht="24.1" customHeight="true" spans="1:6">
      <c r="A5" s="42" t="s">
        <v>473</v>
      </c>
      <c r="B5" s="43"/>
      <c r="C5" s="43"/>
      <c r="D5" s="43"/>
      <c r="E5" s="43"/>
      <c r="F5" s="43"/>
    </row>
    <row r="6" spans="1:6">
      <c r="A6" s="44"/>
      <c r="B6" s="41"/>
      <c r="C6" s="41"/>
      <c r="D6" s="41"/>
      <c r="E6" s="41"/>
      <c r="F6" s="41"/>
    </row>
    <row r="7" spans="1:6">
      <c r="A7" s="44" t="s">
        <v>474</v>
      </c>
      <c r="B7" s="44"/>
      <c r="C7" s="44"/>
      <c r="D7" s="44"/>
      <c r="E7" s="41"/>
      <c r="F7" s="41"/>
    </row>
  </sheetData>
  <mergeCells count="3">
    <mergeCell ref="A1:F1"/>
    <mergeCell ref="E2:F2"/>
    <mergeCell ref="A7:D7"/>
  </mergeCells>
  <pageMargins left="0.75" right="0.75" top="0.268999993801117" bottom="0.268999993801117" header="0" footer="0"/>
  <pageSetup paperSize="9" scale="93"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2023-08-17T22:18:00Z</dcterms:created>
  <dcterms:modified xsi:type="dcterms:W3CDTF">2024-08-07T09:02:36Z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